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I:\Retail Securitisation\Qtrly Servicer Reports - 2020-1\2023\202310\"/>
    </mc:Choice>
  </mc:AlternateContent>
  <xr:revisionPtr revIDLastSave="0" documentId="8_{17A55E7A-8AA4-4265-9323-AD2525AA8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s Balance" sheetId="107" r:id="rId1"/>
    <sheet name="Cumulative Defaults" sheetId="85" r:id="rId2"/>
    <sheet name="Collateral Tables" sheetId="128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Tables'!$B$1:$AU$261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85" l="1"/>
  <c r="C16" i="85"/>
  <c r="I2" i="128"/>
  <c r="A24" i="128"/>
  <c r="A23" i="128"/>
  <c r="A9" i="128"/>
  <c r="B279" i="107"/>
  <c r="B278" i="107"/>
  <c r="B275" i="107"/>
  <c r="B274" i="107"/>
  <c r="B253" i="107"/>
  <c r="B254" i="107"/>
  <c r="B255" i="107"/>
  <c r="B256" i="107"/>
  <c r="B257" i="107"/>
  <c r="B258" i="107"/>
  <c r="B259" i="107"/>
  <c r="B260" i="107"/>
  <c r="B261" i="107"/>
  <c r="B262" i="107"/>
  <c r="B263" i="107"/>
  <c r="B264" i="107"/>
  <c r="B252" i="107"/>
  <c r="A161" i="128"/>
  <c r="A160" i="128"/>
  <c r="A159" i="128"/>
  <c r="A158" i="128"/>
  <c r="A157" i="128"/>
  <c r="A156" i="128"/>
  <c r="A155" i="128"/>
  <c r="A154" i="128"/>
  <c r="A153" i="128"/>
  <c r="A152" i="128"/>
  <c r="A151" i="128"/>
  <c r="A150" i="128"/>
  <c r="A149" i="128"/>
  <c r="A148" i="128"/>
  <c r="A147" i="128"/>
  <c r="A146" i="128"/>
  <c r="A145" i="128"/>
  <c r="A144" i="128"/>
  <c r="A143" i="128"/>
  <c r="A142" i="128"/>
  <c r="A141" i="128"/>
  <c r="B238" i="107"/>
  <c r="B235" i="107"/>
  <c r="B234" i="107"/>
  <c r="B233" i="107"/>
  <c r="B232" i="107"/>
  <c r="B231" i="107"/>
  <c r="B230" i="107"/>
  <c r="B217" i="107"/>
  <c r="B213" i="107"/>
  <c r="B212" i="107"/>
  <c r="B211" i="107"/>
  <c r="B210" i="107"/>
  <c r="B209" i="107"/>
  <c r="B208" i="107"/>
  <c r="D12" i="85"/>
  <c r="B194" i="107"/>
  <c r="B191" i="107"/>
  <c r="B190" i="107"/>
  <c r="B189" i="107"/>
  <c r="B188" i="107"/>
  <c r="B187" i="107"/>
  <c r="B186" i="107"/>
  <c r="D16" i="85" l="1"/>
  <c r="B282" i="107"/>
  <c r="B277" i="107"/>
  <c r="B276" i="107"/>
  <c r="B239" i="107"/>
  <c r="D13" i="85"/>
  <c r="B215" i="107"/>
  <c r="B216" i="107"/>
  <c r="B195" i="107"/>
  <c r="B197" i="107"/>
  <c r="B285" i="107" l="1"/>
  <c r="B237" i="107"/>
  <c r="B241" i="107"/>
  <c r="B218" i="107"/>
  <c r="B214" i="107"/>
  <c r="B219" i="107"/>
  <c r="B193" i="107"/>
  <c r="B280" i="107" l="1"/>
  <c r="B281" i="107"/>
  <c r="B236" i="107"/>
  <c r="B220" i="107"/>
  <c r="B283" i="107" l="1"/>
  <c r="B286" i="107"/>
  <c r="B284" i="107"/>
  <c r="B242" i="107"/>
  <c r="B240" i="107"/>
  <c r="B192" i="107"/>
  <c r="B196" i="107"/>
  <c r="B198" i="107" l="1"/>
  <c r="B165" i="107" l="1"/>
  <c r="B164" i="107"/>
  <c r="B168" i="107"/>
  <c r="B169" i="107"/>
  <c r="B170" i="107"/>
  <c r="B171" i="107"/>
  <c r="B172" i="107"/>
  <c r="B173" i="107"/>
  <c r="B174" i="107"/>
  <c r="B175" i="107"/>
  <c r="B176" i="107"/>
  <c r="B166" i="107"/>
  <c r="B167" i="107"/>
  <c r="B150" i="107"/>
  <c r="B149" i="107"/>
  <c r="B146" i="107"/>
  <c r="B145" i="107"/>
  <c r="B144" i="107"/>
  <c r="B143" i="107"/>
  <c r="B141" i="107"/>
  <c r="D11" i="85" l="1"/>
  <c r="D10" i="85"/>
  <c r="B148" i="107"/>
  <c r="B142" i="107"/>
  <c r="B119" i="107"/>
  <c r="B120" i="107"/>
  <c r="B121" i="107"/>
  <c r="B118" i="107"/>
  <c r="B127" i="107"/>
  <c r="B126" i="107"/>
  <c r="B123" i="107"/>
  <c r="B122" i="107"/>
  <c r="B147" i="107" l="1"/>
  <c r="B151" i="107"/>
  <c r="B153" i="107"/>
  <c r="B152" i="107"/>
  <c r="D9" i="85"/>
  <c r="B129" i="107"/>
  <c r="B125" i="107" l="1"/>
  <c r="B124" i="107" l="1"/>
  <c r="B128" i="107"/>
  <c r="B130" i="107" l="1"/>
  <c r="B107" i="107" l="1"/>
  <c r="B106" i="107"/>
  <c r="B105" i="107"/>
  <c r="B104" i="107"/>
  <c r="B103" i="107"/>
  <c r="B102" i="107"/>
  <c r="B101" i="107"/>
  <c r="B100" i="107"/>
  <c r="B99" i="107"/>
  <c r="B96" i="107"/>
  <c r="B97" i="107"/>
  <c r="B98" i="107"/>
  <c r="B95" i="107"/>
  <c r="B73" i="107"/>
  <c r="B74" i="107"/>
  <c r="B75" i="107"/>
  <c r="B72" i="107"/>
  <c r="B80" i="107"/>
  <c r="B77" i="107"/>
  <c r="B76" i="107"/>
  <c r="D8" i="85" l="1"/>
  <c r="D7" i="85"/>
  <c r="B81" i="107"/>
  <c r="D6" i="85"/>
  <c r="B61" i="107"/>
  <c r="B60" i="107"/>
  <c r="B59" i="107"/>
  <c r="B56" i="107"/>
  <c r="B57" i="107"/>
  <c r="B58" i="107"/>
  <c r="B55" i="107"/>
  <c r="B54" i="107"/>
  <c r="B53" i="107"/>
  <c r="B50" i="107"/>
  <c r="B51" i="107"/>
  <c r="B52" i="107"/>
  <c r="B49" i="107"/>
  <c r="C53" i="107"/>
  <c r="B82" i="107" l="1"/>
  <c r="B78" i="107"/>
  <c r="B79" i="107"/>
  <c r="B83" i="107"/>
  <c r="B84" i="107" l="1"/>
  <c r="B26" i="107" l="1"/>
  <c r="B34" i="107"/>
  <c r="B31" i="107"/>
  <c r="B30" i="107"/>
  <c r="B29" i="107"/>
  <c r="B28" i="107"/>
  <c r="B27" i="107"/>
  <c r="D5" i="85" l="1"/>
  <c r="B37" i="107"/>
  <c r="B35" i="107"/>
  <c r="B33" i="107" l="1"/>
  <c r="B36" i="107" l="1"/>
  <c r="B32" i="107"/>
  <c r="B38" i="107" l="1"/>
  <c r="B3" i="107" l="1"/>
  <c r="D4" i="85" l="1"/>
  <c r="B15" i="107" l="1"/>
  <c r="B14" i="107"/>
  <c r="B13" i="107"/>
  <c r="B12" i="107"/>
  <c r="B11" i="107"/>
  <c r="B10" i="107"/>
  <c r="B9" i="107"/>
  <c r="B8" i="107"/>
  <c r="B7" i="107"/>
  <c r="B6" i="107"/>
  <c r="B5" i="107"/>
  <c r="B4" i="10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D6A171A0-F74C-4C5B-904A-06531324C608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A076E8BB-60A6-4622-AA4B-C5525085E47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30" authorId="0" shapeId="0" xr:uid="{97152FC3-8735-422F-88A7-D326907E5828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1" authorId="0" shapeId="0" xr:uid="{C489E7D4-E01D-445E-B10A-CA3FA7964E01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3" authorId="0" shapeId="0" xr:uid="{47F89492-8FA2-405D-94CE-51F5392F1E2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4" authorId="0" shapeId="0" xr:uid="{30F5C5D5-16AF-4664-AD59-7508B36C0BEA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6" authorId="0" shapeId="0" xr:uid="{7C63CCCD-E1AB-4352-99F2-6DE121F05EC2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7" authorId="0" shapeId="0" xr:uid="{9ED79EA8-5699-43FD-BB95-B5BD0B80BBB3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99" authorId="0" shapeId="0" xr:uid="{C0C23EDB-E4EC-4F2D-BC5E-4EE312491D4F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00" authorId="0" shapeId="0" xr:uid="{26CF4CC4-C1D1-492A-8808-992A3B2A38A4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22" authorId="0" shapeId="0" xr:uid="{B9B4F977-81B6-4BA2-9611-9DE9C4F2752C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23" authorId="0" shapeId="0" xr:uid="{59C93897-85CE-429C-8386-40C2A8F63FD3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45" authorId="0" shapeId="0" xr:uid="{0E2961C5-0DCF-4216-91E6-61023373CBC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46" authorId="0" shapeId="0" xr:uid="{CFEE901D-A44F-4375-9502-9E5C11475C61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68" authorId="0" shapeId="0" xr:uid="{6699E59B-846A-4DA3-8705-0B13608B6EC6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69" authorId="0" shapeId="0" xr:uid="{90AF0A4F-BBC9-4E58-B580-CC76A77C7D08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90" authorId="0" shapeId="0" xr:uid="{8E964F7D-74E4-4A58-B8FA-7EA61259E07D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91" authorId="0" shapeId="0" xr:uid="{F126660F-84EB-4074-AD82-32E1DC22F2B1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12" authorId="0" shapeId="0" xr:uid="{6A0A9E41-FD40-4414-BC58-8A0CA78AFDB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13" authorId="0" shapeId="0" xr:uid="{C9FD464D-32CF-433C-B2F6-6FCA5683ED2A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34" authorId="0" shapeId="0" xr:uid="{0E8BB7C8-2E61-4856-B7AD-752BF14CE92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35" authorId="0" shapeId="0" xr:uid="{A17E2393-0F0C-461D-B454-9CAC27ACC9E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56" authorId="0" shapeId="0" xr:uid="{AAE6CDD9-768B-48A4-A48D-F6FEBC168B3A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57" authorId="0" shapeId="0" xr:uid="{0F0D4AB1-D299-4D4A-8BFB-F4733AE1F392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78" authorId="0" shapeId="0" xr:uid="{B2FDA269-5900-42E3-B137-4189277C5A83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79" authorId="0" shapeId="0" xr:uid="{8541EFC8-EAE2-447A-8FA8-E96FB6C62766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PUREVDORJ URANBILEG</author>
  </authors>
  <commentList>
    <comment ref="B3" authorId="0" shapeId="0" xr:uid="{F99B20D9-8615-4FD4-8AB8-C1B225C187E9}">
      <text>
        <r>
          <rPr>
            <b/>
            <sz val="9"/>
            <color indexed="81"/>
            <rFont val="Tahoma"/>
            <charset val="1"/>
          </rPr>
          <t>PU:</t>
        </r>
        <r>
          <rPr>
            <sz val="9"/>
            <color indexed="81"/>
            <rFont val="Tahoma"/>
            <charset val="1"/>
          </rPr>
          <t xml:space="preserve">
'Collateral Tables'!$E$9/'Collateral Tables'!$AW$6</t>
        </r>
      </text>
    </comment>
    <comment ref="C3" authorId="0" shapeId="0" xr:uid="{EF9611CE-8EAC-47A7-ADA9-B0EF92DAE9E9}">
      <text>
        <r>
          <rPr>
            <b/>
            <sz val="9"/>
            <color indexed="81"/>
            <rFont val="Tahoma"/>
            <charset val="1"/>
          </rPr>
          <t>PU:</t>
        </r>
        <r>
          <rPr>
            <sz val="9"/>
            <color indexed="81"/>
            <rFont val="Tahoma"/>
            <charset val="1"/>
          </rPr>
          <t xml:space="preserve">
'Collateral Tables'!E23/'Collateral Tables'!AW6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E841ADCE-56AF-4E05-8A4E-1AC9A6E89E2A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4DCB2A4C-722E-4412-983E-ADCB57F86407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AADE3AF0-B013-4AB8-96E0-317619BD4226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<sst xmlns="http://schemas.openxmlformats.org/spreadsheetml/2006/main" count="844" uniqueCount="359">
  <si>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</si>
  <si>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</si>
  <si>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</si>
  <si>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</si>
  <si>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</si>
  <si>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</si>
  <si>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</si>
  <si>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</si>
  <si>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</si>
  <si>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</si>
  <si>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</si>
  <si>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</si>
  <si>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</si>
  <si>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</si>
  <si>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</si>
  <si>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</si>
  <si>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</si>
  <si>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</si>
  <si>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</si>
  <si>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</si>
  <si>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</si>
  <si>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</si>
  <si>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</si>
  <si>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</si>
  <si>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</si>
  <si>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</si>
  <si>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</si>
  <si>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</si>
  <si>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</si>
  <si>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</si>
  <si>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</si>
  <si>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</si>
  <si>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</si>
  <si>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</si>
  <si>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</si>
  <si>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</si>
  <si>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</si>
  <si>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</si>
  <si>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</si>
  <si>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</si>
  <si>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</si>
  <si>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</si>
  <si>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</si>
  <si>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</si>
  <si>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</si>
  <si>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</si>
  <si>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</si>
  <si>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</si>
  <si>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</si>
  <si>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</si>
  <si>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</si>
  <si>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</si>
  <si>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</si>
  <si>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</si>
  <si>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</si>
  <si>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</si>
  <si>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</si>
  <si>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</si>
  <si>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</si>
  <si>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</si>
  <si>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</si>
  <si>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</si>
  <si>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</si>
  <si>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</si>
  <si>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</si>
  <si>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</si>
  <si>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</si>
  <si>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</si>
  <si>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</si>
  <si>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</si>
  <si>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</si>
  <si>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</si>
  <si>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</si>
  <si>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</si>
  <si>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</si>
  <si>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</si>
  <si>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</si>
  <si>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</si>
  <si>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</si>
  <si>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</si>
  <si>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</si>
  <si>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</si>
  <si>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</si>
  <si>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</si>
  <si>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</si>
  <si>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</si>
  <si>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</si>
  <si>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</si>
  <si>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</si>
  <si>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</si>
  <si>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</si>
  <si>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</si>
  <si>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</si>
  <si>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</si>
  <si>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</si>
  <si>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</si>
  <si>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</si>
  <si>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</si>
  <si>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Class A1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</si>
  <si>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</si>
  <si>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</si>
  <si>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</si>
  <si>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</si>
  <si>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</si>
  <si>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</si>
  <si>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</si>
  <si>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</si>
  <si>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</si>
  <si>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</si>
  <si>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</si>
  <si>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</si>
  <si>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</si>
  <si>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</si>
  <si>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</si>
  <si>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</si>
  <si>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</si>
  <si>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</si>
  <si>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</si>
  <si>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</si>
  <si>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</si>
  <si>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</si>
  <si>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</si>
  <si>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</si>
  <si>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</si>
  <si>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</si>
  <si>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</si>
  <si>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</si>
  <si>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</si>
  <si>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</si>
  <si>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</si>
  <si>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</si>
  <si>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</si>
  <si>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</si>
  <si>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</si>
  <si>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</si>
  <si>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</si>
  <si>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</si>
  <si>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</si>
  <si>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</si>
  <si>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10% to 11%</t>
  </si>
  <si>
    <t>11% to 12%</t>
  </si>
  <si>
    <t>&gt; 12%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</si>
  <si>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</si>
  <si>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</si>
  <si>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</si>
  <si>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</si>
  <si>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</si>
  <si>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</si>
  <si>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</si>
  <si>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</si>
  <si>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</si>
  <si>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</si>
  <si>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</si>
  <si>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</si>
  <si>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</si>
  <si>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</si>
  <si>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</si>
  <si>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</si>
  <si>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</si>
  <si>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</si>
  <si>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</si>
  <si>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</si>
  <si>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</si>
  <si>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</si>
  <si>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</si>
  <si>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</si>
  <si>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</si>
  <si>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</si>
  <si>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</si>
  <si>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</si>
  <si>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</si>
  <si>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</si>
  <si>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</si>
  <si>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</si>
  <si>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</si>
  <si>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</si>
  <si>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</si>
  <si>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</si>
  <si>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</si>
  <si>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</si>
  <si>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</si>
  <si>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</si>
  <si>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</si>
  <si>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</si>
  <si>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</si>
  <si>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</si>
  <si>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</si>
  <si>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</si>
  <si>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</si>
  <si>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</si>
  <si>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</si>
  <si>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</si>
  <si>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</si>
  <si>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</si>
  <si>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</si>
  <si>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</si>
  <si>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</si>
  <si>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</si>
  <si>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</si>
  <si>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</si>
  <si>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</si>
  <si>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</si>
  <si>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</si>
  <si>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</si>
  <si>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USed</t>
  </si>
  <si>
    <t>Refinance - Hardship</t>
  </si>
  <si>
    <t>0% to 1%</t>
  </si>
  <si>
    <t>1.01% to 2%</t>
  </si>
  <si>
    <t>2.01% to 3%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</si>
  <si>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</si>
  <si>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</si>
  <si>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</si>
  <si>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</si>
  <si>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</si>
  <si>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</si>
  <si>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</si>
  <si>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</si>
  <si>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</si>
  <si>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</si>
  <si>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07. 6.01% to 7%</t>
  </si>
  <si>
    <t>08. 7.01% to 8%</t>
  </si>
  <si>
    <t>09. 8.01% to 9%</t>
  </si>
  <si>
    <t>10. 9.01% to 10%</t>
  </si>
  <si>
    <t>11. 10.01% to 11%</t>
  </si>
  <si>
    <t>12. 11.01% to 12%</t>
  </si>
  <si>
    <t>13. &gt; 12%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</si>
  <si>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</si>
  <si>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</si>
  <si>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</si>
  <si>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</si>
  <si>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</si>
  <si>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</si>
  <si>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</si>
  <si>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</si>
  <si>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</si>
  <si>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</si>
  <si>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</si>
  <si>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</si>
  <si>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</si>
  <si>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</si>
  <si>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</si>
  <si>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2023Q1</t>
  </si>
  <si>
    <t>2023Q2</t>
  </si>
  <si>
    <t>2023Q3</t>
  </si>
  <si>
    <t>2023Q4</t>
  </si>
  <si>
    <t>COMPACT WHEEL LOADER</t>
  </si>
  <si>
    <t>CRAWLER EXCAVATOR</t>
  </si>
  <si>
    <t>GRADER</t>
  </si>
  <si>
    <t>MIDI CRAWLER EXCAVATOR</t>
  </si>
  <si>
    <t>SCRAPERS</t>
  </si>
  <si>
    <t>WHEEL LOADERS</t>
  </si>
  <si>
    <t>2024Q1</t>
  </si>
  <si>
    <t>CRAWLER  DOZER</t>
  </si>
  <si>
    <t>MATERIALS HANDLING EQUIPMENT</t>
  </si>
  <si>
    <t>2024Q2</t>
  </si>
  <si>
    <t>2024Q3</t>
  </si>
  <si>
    <t>2024Q4</t>
  </si>
  <si>
    <t>2025Q1</t>
  </si>
  <si>
    <t>2025Q2</t>
  </si>
  <si>
    <t>2025Q3</t>
  </si>
  <si>
    <t>Invested Amount as at Previous Payment Date:  17 August 2020</t>
  </si>
  <si>
    <t>Stated Amount as at Previous Payment Date:  17 August 2020</t>
  </si>
  <si>
    <t>Invested Amount as at Payment Date:  16 November 2020</t>
  </si>
  <si>
    <t>Stated Amount as at Payment Date:  16 November 2020</t>
  </si>
  <si>
    <t>Bond Factor at Payment Date:  16 November 2020</t>
  </si>
  <si>
    <t>Coupon Entitlement to be paid out on the current Payment Date: 16 November 2020</t>
  </si>
  <si>
    <t>CNHI CAPITAL AUSTRALIA RECEIVABLES TRUST SERIES 2020-1 (TERM DEAL)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</si>
  <si>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</si>
  <si>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</si>
  <si>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</si>
  <si>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</si>
  <si>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</si>
  <si>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</si>
  <si>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</si>
  <si>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</si>
  <si>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</si>
  <si>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</si>
  <si>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</si>
  <si>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Invested Amount as at Previous Payment Date:  16 November 2020</t>
  </si>
  <si>
    <t>Stated Amount as at Previous Payment Date:  16 November 2020</t>
  </si>
  <si>
    <t>Invested Amount as at Payment Date:  16 February 2021</t>
  </si>
  <si>
    <t>Stated Amount as at Payment Date:  16 February 2021</t>
  </si>
  <si>
    <t>Bond Factor at Payment Date:  16 February 2021</t>
  </si>
  <si>
    <t>Coupon Entitlement to be paid out on the current Payment Date: 16 February 2021</t>
  </si>
  <si>
    <t/>
  </si>
  <si>
    <t>Invested Amount as at Previous Payment Date:  16 February 2021</t>
  </si>
  <si>
    <t>Stated Amount as at Previous Payment Date:  16 February 2021</t>
  </si>
  <si>
    <t>Invested Amount as at Payment Date:  17 May 2021</t>
  </si>
  <si>
    <t>Stated Amount as at Payment Date:  17 May 2021</t>
  </si>
  <si>
    <t>Bond Factor at Payment Date:  17 May 2021</t>
  </si>
  <si>
    <t>Coupon Entitlement to be paid out on the current Payment Date: 17 May 2021</t>
  </si>
  <si>
    <t>&gt; 60 days</t>
  </si>
  <si>
    <t>Invested Amount as at Previous Payment Date:  17 May 2021</t>
  </si>
  <si>
    <t>Stated Amount as at Previous Payment Date:  17 May 2021</t>
  </si>
  <si>
    <t>Invested Amount as at Payment Date:  16 August 2021</t>
  </si>
  <si>
    <t>Stated Amount as at Payment Date:  16 August 2021</t>
  </si>
  <si>
    <t>Bond Factor at Payment Date:  16 August 2021</t>
  </si>
  <si>
    <t>Coupon Entitlement to be paid out on the current Payment Date: 16 August 2021</t>
  </si>
  <si>
    <t>Invested Amount as at Previous Payment Date:  16 August 2021</t>
  </si>
  <si>
    <t>Stated Amount as at Previous Payment Date:  16 August 2021</t>
  </si>
  <si>
    <t>Invested Amount as at Payment Date:  16 November 2021</t>
  </si>
  <si>
    <t>Stated Amount as at Payment Date:  16 November 2021</t>
  </si>
  <si>
    <t>Bond Factor at Payment Date:  16 November 2021</t>
  </si>
  <si>
    <t>Coupon Entitlement to be paid out on the current Payment Date: 16 November 2021</t>
  </si>
  <si>
    <t>Invested Amount as at Previous Payment Date:  16 November 2021</t>
  </si>
  <si>
    <t>Stated Amount as at Previous Payment Date:  16 November 2021</t>
  </si>
  <si>
    <t>Invested Amount as at Payment Date:  16 February 2022</t>
  </si>
  <si>
    <t>Stated Amount as at Payment Date:  16 February 2022</t>
  </si>
  <si>
    <t>Bond Factor at Payment Date:  16 February 2022</t>
  </si>
  <si>
    <t>Coupon Entitlement to be paid out on the current Payment Date: 16 February 2022</t>
  </si>
  <si>
    <t>Invested Amount as at Previous Payment Date:  16 February 2022</t>
  </si>
  <si>
    <t>Stated Amount as at Previous Payment Date:  16 February 2022</t>
  </si>
  <si>
    <t>Invested Amount as at Payment Date:  16 May 2022</t>
  </si>
  <si>
    <t>Stated Amount as at Payment Date:  16 May 2022</t>
  </si>
  <si>
    <t>Bond Factor at Payment Date:  16 May 2022</t>
  </si>
  <si>
    <t>Coupon Entitlement to be paid out on the current Payment Date: 16 May 2022</t>
  </si>
  <si>
    <t>Invested Amount as at Previous Payment Date:  16 May 2022</t>
  </si>
  <si>
    <t>Stated Amount as at Previous Payment Date:  16 May 2022</t>
  </si>
  <si>
    <t>Invested Amount as at Payment Date:  16 August 2022</t>
  </si>
  <si>
    <t>Stated Amount as at Payment Date:  16 August 2022</t>
  </si>
  <si>
    <t>Bond Factor at Payment Date:  16 August 2022</t>
  </si>
  <si>
    <t>Coupon Entitlement to be paid out on the current Payment Date: 16 August 2022</t>
  </si>
  <si>
    <t>Invested Amount as at Previous Payment Date:  16 August 2022</t>
  </si>
  <si>
    <t>Stated Amount as at Previous Payment Date:  16 August 2022</t>
  </si>
  <si>
    <t>Invested Amount as at Payment Date:  16 November 2022</t>
  </si>
  <si>
    <t>Stated Amount as at Payment Date:  16 November 2022</t>
  </si>
  <si>
    <t>Bond Factor at Payment Date:  16 November 2022</t>
  </si>
  <si>
    <t>Coupon Entitlement to be paid out on the current Payment Date: 16 November 2022</t>
  </si>
  <si>
    <t>Invested Amount as at Previous Payment Date:  16 November 2022</t>
  </si>
  <si>
    <t>Stated Amount as at Previous Payment Date:  16 November 2022</t>
  </si>
  <si>
    <t>Invested Amount as at Payment Date:  16 February 2023</t>
  </si>
  <si>
    <t>Stated Amount as at Payment Date:  16 February 2023</t>
  </si>
  <si>
    <t>Bond Factor at Payment Date:  16 February 2023</t>
  </si>
  <si>
    <t>Coupon Entitlement to be paid out on the current Payment Date: 16 February 2023</t>
  </si>
  <si>
    <t>3.01% to 4%</t>
  </si>
  <si>
    <t>4.01% to 5%</t>
  </si>
  <si>
    <t>5.01% to 6%</t>
  </si>
  <si>
    <t>Invested Amount as at Previous Payment Date:  16 February 2023</t>
  </si>
  <si>
    <t>Stated Amount as at Previous Payment Date:  16 February 2023</t>
  </si>
  <si>
    <t>Invested Amount as at Payment Date:  16 May 2023</t>
  </si>
  <si>
    <t>Stated Amount as at Payment Date:  16 May 2023</t>
  </si>
  <si>
    <t>Bond Factor at Payment Date:  16 May 2023</t>
  </si>
  <si>
    <t>Coupon Entitlement to be paid out on the current Payment Date: 16 May 2023</t>
  </si>
  <si>
    <t>1. 0 - 30 Days</t>
  </si>
  <si>
    <t>0 - 30 Days</t>
  </si>
  <si>
    <t>CONSTRUCTION</t>
  </si>
  <si>
    <t>41+</t>
  </si>
  <si>
    <t>Invested Amount as at Previous Payment Date:  16 May 2023</t>
  </si>
  <si>
    <t>Stated Amount as at Previous Payment Date:  16 May 2023</t>
  </si>
  <si>
    <t>Invested Amount as at Payment Date:  16 August 2023</t>
  </si>
  <si>
    <t>Stated Amount as at Payment Date:  16 August 2023</t>
  </si>
  <si>
    <t>Bond Factor at Payment Date:  16 August 2023</t>
  </si>
  <si>
    <t>Coupon Entitlement to be paid out on the current Payment Date: 16 August 2023</t>
  </si>
  <si>
    <t>Invested Amount as at Previous Payment Date:  16 August 2023</t>
  </si>
  <si>
    <t>Stated Amount as at Previous Payment Date:  16 August 2023</t>
  </si>
  <si>
    <t>Invested Amount as at Payment Date:  16 November 2023</t>
  </si>
  <si>
    <t>Stated Amount as at Payment Date:  16 November 2023</t>
  </si>
  <si>
    <t>Bond Factor at Payment Date:  16 November 2023</t>
  </si>
  <si>
    <t>Coupon Entitlement to be paid out on the current Payment Date: 16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</si>
</sst>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4" fontId="2" fillId="0" borderId="9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Fill="1" applyBorder="1"/>
    <xf numFmtId="0" fontId="2" fillId="0" borderId="3" xfId="0" quotePrefix="1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12" xfId="0" applyNumberFormat="1" applyFont="1" applyFill="1" applyBorder="1"/>
    <xf numFmtId="165" fontId="2" fillId="0" borderId="7" xfId="0" applyNumberFormat="1" applyFont="1" applyFill="1" applyBorder="1"/>
    <xf numFmtId="3" fontId="2" fillId="0" borderId="7" xfId="0" applyNumberFormat="1" applyFont="1" applyFill="1" applyBorder="1"/>
    <xf numFmtId="4" fontId="2" fillId="0" borderId="13" xfId="0" applyNumberFormat="1" applyFont="1" applyFill="1" applyBorder="1"/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0" fontId="2" fillId="0" borderId="11" xfId="0" applyFont="1" applyFill="1" applyBorder="1" applyAlignment="1">
      <alignment horizontal="right"/>
    </xf>
    <xf numFmtId="10" fontId="2" fillId="0" borderId="0" xfId="3" applyNumberFormat="1" applyFont="1"/>
    <xf numFmtId="10" fontId="2" fillId="0" borderId="12" xfId="3" applyNumberFormat="1" applyFont="1" applyBorder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6" xfId="0" applyNumberFormat="1" applyFont="1" applyFill="1" applyBorder="1"/>
    <xf numFmtId="165" fontId="2" fillId="0" borderId="1" xfId="0" applyNumberFormat="1" applyFont="1" applyFill="1" applyBorder="1"/>
    <xf numFmtId="3" fontId="2" fillId="0" borderId="1" xfId="0" applyNumberFormat="1" applyFont="1" applyFill="1" applyBorder="1"/>
    <xf numFmtId="4" fontId="2" fillId="0" borderId="7" xfId="0" quotePrefix="1" applyNumberFormat="1" applyFont="1" applyFill="1" applyBorder="1"/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9" fontId="2" fillId="0" borderId="2" xfId="3" applyFont="1" applyBorder="1"/>
    <xf numFmtId="0" fontId="2" fillId="0" borderId="0" xfId="0" applyFont="1" applyFill="1" applyBorder="1" applyAlignment="1">
      <alignment horizontal="right"/>
    </xf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4" fillId="2" borderId="0" xfId="12" applyFont="1" applyFill="1" applyAlignment="1">
      <alignment horizontal="center"/>
    </xf>
    <xf numFmtId="168" fontId="2" fillId="0" borderId="7" xfId="12" applyFont="1" applyFill="1" applyBorder="1"/>
    <xf numFmtId="168" fontId="2" fillId="0" borderId="0" xfId="12" applyFont="1" applyFill="1" applyBorder="1"/>
    <xf numFmtId="168" fontId="13" fillId="0" borderId="0" xfId="12" quotePrefix="1" applyFont="1" applyFill="1" applyBorder="1"/>
    <xf numFmtId="169" fontId="2" fillId="0" borderId="0" xfId="13" applyFont="1" applyFill="1"/>
    <xf numFmtId="169" fontId="10" fillId="0" borderId="0" xfId="13" applyFont="1" applyFill="1"/>
    <xf numFmtId="168" fontId="10" fillId="0" borderId="0" xfId="12" applyFont="1"/>
    <xf numFmtId="168" fontId="3" fillId="0" borderId="10" xfId="12" applyFont="1" applyFill="1" applyBorder="1" applyAlignment="1">
      <alignment wrapText="1"/>
    </xf>
    <xf numFmtId="168" fontId="2" fillId="0" borderId="0" xfId="12" applyFont="1" applyFill="1" applyAlignment="1">
      <alignment horizontal="right"/>
    </xf>
    <xf numFmtId="168" fontId="2" fillId="0" borderId="0" xfId="12" applyFont="1" applyFill="1"/>
    <xf numFmtId="168" fontId="2" fillId="0" borderId="0" xfId="12" applyFont="1" applyAlignment="1">
      <alignment horizontal="right"/>
    </xf>
    <xf numFmtId="168" fontId="2" fillId="0" borderId="2" xfId="12" applyFont="1" applyBorder="1"/>
    <xf numFmtId="168" fontId="2" fillId="0" borderId="2" xfId="12" applyFont="1" applyFill="1" applyBorder="1"/>
    <xf numFmtId="10" fontId="2" fillId="0" borderId="0" xfId="12" applyNumberFormat="1" applyFont="1"/>
    <xf numFmtId="10" fontId="2" fillId="0" borderId="2" xfId="12" applyNumberFormat="1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4" fontId="2" fillId="0" borderId="8" xfId="0" applyNumberFormat="1" applyFont="1" applyFill="1" applyBorder="1"/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169" fontId="10" fillId="4" borderId="0" xfId="13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3" fontId="10" fillId="0" borderId="0" xfId="2" applyNumberFormat="1" applyFont="1"/>
    <xf numFmtId="166" fontId="10" fillId="0" borderId="0" xfId="2" applyNumberFormat="1" applyFont="1"/>
    <xf numFmtId="0" fontId="10" fillId="0" borderId="0" xfId="2" applyFont="1"/>
    <xf numFmtId="0" fontId="22" fillId="0" borderId="0" xfId="14" applyFont="1" applyAlignment="1">
      <alignment wrapText="1"/>
    </xf>
    <xf numFmtId="164" fontId="20" fillId="0" borderId="0" xfId="3" applyNumberFormat="1" applyFont="1" applyFill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2" fillId="0" borderId="0" xfId="0" applyNumberFormat="1" applyFont="1"/>
    <xf numFmtId="0" fontId="12" fillId="0" borderId="0" xfId="0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5" fillId="0" borderId="0" xfId="0" applyFont="1"/>
    <xf numFmtId="0" fontId="0" fillId="0" borderId="0" xfId="0" quotePrefix="1"/>
    <xf numFmtId="4" fontId="2" fillId="0" borderId="6" xfId="0" quotePrefix="1" applyNumberFormat="1" applyFont="1" applyBorder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168" fontId="2" fillId="0" borderId="2" xfId="12" applyNumberFormat="1" applyFont="1" applyFill="1" applyBorder="1"/>
    <xf numFmtId="0" fontId="3" fillId="0" borderId="0" xfId="0" applyFont="1" applyBorder="1" applyAlignment="1">
      <alignment wrapText="1"/>
    </xf>
    <xf numFmtId="10" fontId="3" fillId="0" borderId="0" xfId="3" applyNumberFormat="1" applyFont="1"/>
  </cellXfs>
  <cellStyles count="16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87249620113282E-2"/>
          <c:y val="0.13812246033252878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Defaults'!$A$4:$A$18</c:f>
              <c:numCache>
                <c:formatCode>mmm\-yy</c:formatCode>
                <c:ptCount val="15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</c:numCache>
            </c:numRef>
          </c:cat>
          <c:val>
            <c:numRef>
              <c:f>'Cumulative Defaults'!$B$4:$B$18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4.1450255172413797E-4</c:v>
                </c:pt>
                <c:pt idx="3">
                  <c:v>2.1661076551724137E-3</c:v>
                </c:pt>
                <c:pt idx="4">
                  <c:v>2.1661076551724137E-3</c:v>
                </c:pt>
                <c:pt idx="5">
                  <c:v>2.1661076551724137E-3</c:v>
                </c:pt>
                <c:pt idx="6">
                  <c:v>2.1661076551724137E-3</c:v>
                </c:pt>
                <c:pt idx="7">
                  <c:v>2.3516720689655173E-3</c:v>
                </c:pt>
                <c:pt idx="8">
                  <c:v>2.3516720689655173E-3</c:v>
                </c:pt>
                <c:pt idx="9">
                  <c:v>2.3516720689655173E-3</c:v>
                </c:pt>
                <c:pt idx="10">
                  <c:v>2.3516720689655173E-3</c:v>
                </c:pt>
                <c:pt idx="11">
                  <c:v>3.0374446169625364E-3</c:v>
                </c:pt>
                <c:pt idx="12">
                  <c:v>3.5351286706129543E-3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Defaults'!$A$4:$A$18</c:f>
              <c:numCache>
                <c:formatCode>mmm\-yy</c:formatCode>
                <c:ptCount val="15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</c:numCache>
            </c:numRef>
          </c:cat>
          <c:val>
            <c:numRef>
              <c:f>'Cumulative Defaults'!$C$4:$C$18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4.4360710344827588E-4</c:v>
                </c:pt>
                <c:pt idx="4">
                  <c:v>6.0579639080459769E-4</c:v>
                </c:pt>
                <c:pt idx="5">
                  <c:v>1.7826673793103448E-3</c:v>
                </c:pt>
                <c:pt idx="6">
                  <c:v>1.7826673793103448E-3</c:v>
                </c:pt>
                <c:pt idx="7">
                  <c:v>1.7826673793103448E-3</c:v>
                </c:pt>
                <c:pt idx="8">
                  <c:v>1.940661119451735E-3</c:v>
                </c:pt>
                <c:pt idx="9">
                  <c:v>1.940661119451735E-3</c:v>
                </c:pt>
                <c:pt idx="10">
                  <c:v>1.940661119451735E-3</c:v>
                </c:pt>
                <c:pt idx="11">
                  <c:v>1.9600784999583691E-3</c:v>
                </c:pt>
                <c:pt idx="12">
                  <c:v>2.0208472163459586E-3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Defaults'!$A$4:$A$18</c:f>
              <c:numCache>
                <c:formatCode>mmm\-yy</c:formatCode>
                <c:ptCount val="15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</c:numCache>
            </c:numRef>
          </c:cat>
          <c:val>
            <c:numRef>
              <c:f>'Cumulative Defaults'!$D$4:$D$19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4.1450255172413797E-4</c:v>
                </c:pt>
                <c:pt idx="3">
                  <c:v>1.7225005517241378E-3</c:v>
                </c:pt>
                <c:pt idx="4">
                  <c:v>1.560311264367816E-3</c:v>
                </c:pt>
                <c:pt idx="5">
                  <c:v>3.8344027586206895E-4</c:v>
                </c:pt>
                <c:pt idx="6">
                  <c:v>3.8344027586206895E-4</c:v>
                </c:pt>
                <c:pt idx="7">
                  <c:v>5.690046896551725E-4</c:v>
                </c:pt>
                <c:pt idx="8">
                  <c:v>4.1101094951378233E-4</c:v>
                </c:pt>
                <c:pt idx="9">
                  <c:v>4.1101094951378233E-4</c:v>
                </c:pt>
                <c:pt idx="10">
                  <c:v>4.1101094951378233E-4</c:v>
                </c:pt>
                <c:pt idx="11">
                  <c:v>1.0773661170041674E-3</c:v>
                </c:pt>
                <c:pt idx="12">
                  <c:v>1.5142814542669957E-3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14</xdr:col>
      <xdr:colOff>133350</xdr:colOff>
      <xdr:row>20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2020-1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E690438F-3318-4953-9A21-56634CA522D2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tail%20Securitisation/Qtrly%20Servicer%20Reports%20-%202020-1/2023/202304/202304%20CNH%20Series%202020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teral Tables"/>
      <sheetName val="16 May 23"/>
      <sheetName val="16 Feb 23"/>
      <sheetName val="16 Nov 22"/>
      <sheetName val="16 Aug 22"/>
      <sheetName val="16 May 22"/>
      <sheetName val="16 Feb 22"/>
      <sheetName val="16 Nov 21"/>
      <sheetName val="16 Aug 21"/>
      <sheetName val="17 May 21"/>
      <sheetName val="16 Feb 21"/>
      <sheetName val="16 Nov 20"/>
      <sheetName val="Ledger"/>
      <sheetName val="202304 CNH Series 2020-1 QMR"/>
    </sheetNames>
    <definedNames>
      <definedName name="Print_Collateral_Data"/>
    </definedNames>
    <sheetDataSet>
      <sheetData sheetId="0"/>
      <sheetData sheetId="1">
        <row r="23">
          <cell r="H23">
            <v>38420926.429999962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1"/>
  <sheetViews>
    <sheetView tabSelected="1" topLeftCell="A261" workbookViewId="0">
      <selection activeCell="A299" sqref="A299"/>
    </sheetView>
  </sheetViews>
  <sheetFormatPr defaultRowHeight="12.75"/>
  <cols>
    <col min="1" max="1" width="57.28515625" bestFit="1" customWidth="1"/>
    <col min="2" max="6" width="21.140625" customWidth="1"/>
    <col min="256" max="256" width="57.28515625" bestFit="1" customWidth="1"/>
    <col min="257" max="261" width="21.140625" customWidth="1"/>
    <col min="512" max="512" width="57.28515625" bestFit="1" customWidth="1"/>
    <col min="513" max="517" width="21.140625" customWidth="1"/>
    <col min="768" max="768" width="57.28515625" bestFit="1" customWidth="1"/>
    <col min="769" max="773" width="21.140625" customWidth="1"/>
    <col min="1024" max="1024" width="57.28515625" bestFit="1" customWidth="1"/>
    <col min="1025" max="1029" width="21.140625" customWidth="1"/>
    <col min="1280" max="1280" width="57.28515625" bestFit="1" customWidth="1"/>
    <col min="1281" max="1285" width="21.140625" customWidth="1"/>
    <col min="1536" max="1536" width="57.28515625" bestFit="1" customWidth="1"/>
    <col min="1537" max="1541" width="21.140625" customWidth="1"/>
    <col min="1792" max="1792" width="57.28515625" bestFit="1" customWidth="1"/>
    <col min="1793" max="1797" width="21.140625" customWidth="1"/>
    <col min="2048" max="2048" width="57.28515625" bestFit="1" customWidth="1"/>
    <col min="2049" max="2053" width="21.140625" customWidth="1"/>
    <col min="2304" max="2304" width="57.28515625" bestFit="1" customWidth="1"/>
    <col min="2305" max="2309" width="21.140625" customWidth="1"/>
    <col min="2560" max="2560" width="57.28515625" bestFit="1" customWidth="1"/>
    <col min="2561" max="2565" width="21.140625" customWidth="1"/>
    <col min="2816" max="2816" width="57.28515625" bestFit="1" customWidth="1"/>
    <col min="2817" max="2821" width="21.140625" customWidth="1"/>
    <col min="3072" max="3072" width="57.28515625" bestFit="1" customWidth="1"/>
    <col min="3073" max="3077" width="21.140625" customWidth="1"/>
    <col min="3328" max="3328" width="57.28515625" bestFit="1" customWidth="1"/>
    <col min="3329" max="3333" width="21.140625" customWidth="1"/>
    <col min="3584" max="3584" width="57.28515625" bestFit="1" customWidth="1"/>
    <col min="3585" max="3589" width="21.140625" customWidth="1"/>
    <col min="3840" max="3840" width="57.28515625" bestFit="1" customWidth="1"/>
    <col min="3841" max="3845" width="21.140625" customWidth="1"/>
    <col min="4096" max="4096" width="57.28515625" bestFit="1" customWidth="1"/>
    <col min="4097" max="4101" width="21.140625" customWidth="1"/>
    <col min="4352" max="4352" width="57.28515625" bestFit="1" customWidth="1"/>
    <col min="4353" max="4357" width="21.140625" customWidth="1"/>
    <col min="4608" max="4608" width="57.28515625" bestFit="1" customWidth="1"/>
    <col min="4609" max="4613" width="21.140625" customWidth="1"/>
    <col min="4864" max="4864" width="57.28515625" bestFit="1" customWidth="1"/>
    <col min="4865" max="4869" width="21.140625" customWidth="1"/>
    <col min="5120" max="5120" width="57.28515625" bestFit="1" customWidth="1"/>
    <col min="5121" max="5125" width="21.140625" customWidth="1"/>
    <col min="5376" max="5376" width="57.28515625" bestFit="1" customWidth="1"/>
    <col min="5377" max="5381" width="21.140625" customWidth="1"/>
    <col min="5632" max="5632" width="57.28515625" bestFit="1" customWidth="1"/>
    <col min="5633" max="5637" width="21.140625" customWidth="1"/>
    <col min="5888" max="5888" width="57.28515625" bestFit="1" customWidth="1"/>
    <col min="5889" max="5893" width="21.140625" customWidth="1"/>
    <col min="6144" max="6144" width="57.28515625" bestFit="1" customWidth="1"/>
    <col min="6145" max="6149" width="21.140625" customWidth="1"/>
    <col min="6400" max="6400" width="57.28515625" bestFit="1" customWidth="1"/>
    <col min="6401" max="6405" width="21.140625" customWidth="1"/>
    <col min="6656" max="6656" width="57.28515625" bestFit="1" customWidth="1"/>
    <col min="6657" max="6661" width="21.140625" customWidth="1"/>
    <col min="6912" max="6912" width="57.28515625" bestFit="1" customWidth="1"/>
    <col min="6913" max="6917" width="21.140625" customWidth="1"/>
    <col min="7168" max="7168" width="57.28515625" bestFit="1" customWidth="1"/>
    <col min="7169" max="7173" width="21.140625" customWidth="1"/>
    <col min="7424" max="7424" width="57.28515625" bestFit="1" customWidth="1"/>
    <col min="7425" max="7429" width="21.140625" customWidth="1"/>
    <col min="7680" max="7680" width="57.28515625" bestFit="1" customWidth="1"/>
    <col min="7681" max="7685" width="21.140625" customWidth="1"/>
    <col min="7936" max="7936" width="57.28515625" bestFit="1" customWidth="1"/>
    <col min="7937" max="7941" width="21.140625" customWidth="1"/>
    <col min="8192" max="8192" width="57.28515625" bestFit="1" customWidth="1"/>
    <col min="8193" max="8197" width="21.140625" customWidth="1"/>
    <col min="8448" max="8448" width="57.28515625" bestFit="1" customWidth="1"/>
    <col min="8449" max="8453" width="21.140625" customWidth="1"/>
    <col min="8704" max="8704" width="57.28515625" bestFit="1" customWidth="1"/>
    <col min="8705" max="8709" width="21.140625" customWidth="1"/>
    <col min="8960" max="8960" width="57.28515625" bestFit="1" customWidth="1"/>
    <col min="8961" max="8965" width="21.140625" customWidth="1"/>
    <col min="9216" max="9216" width="57.28515625" bestFit="1" customWidth="1"/>
    <col min="9217" max="9221" width="21.140625" customWidth="1"/>
    <col min="9472" max="9472" width="57.28515625" bestFit="1" customWidth="1"/>
    <col min="9473" max="9477" width="21.140625" customWidth="1"/>
    <col min="9728" max="9728" width="57.28515625" bestFit="1" customWidth="1"/>
    <col min="9729" max="9733" width="21.140625" customWidth="1"/>
    <col min="9984" max="9984" width="57.28515625" bestFit="1" customWidth="1"/>
    <col min="9985" max="9989" width="21.140625" customWidth="1"/>
    <col min="10240" max="10240" width="57.28515625" bestFit="1" customWidth="1"/>
    <col min="10241" max="10245" width="21.140625" customWidth="1"/>
    <col min="10496" max="10496" width="57.28515625" bestFit="1" customWidth="1"/>
    <col min="10497" max="10501" width="21.140625" customWidth="1"/>
    <col min="10752" max="10752" width="57.28515625" bestFit="1" customWidth="1"/>
    <col min="10753" max="10757" width="21.140625" customWidth="1"/>
    <col min="11008" max="11008" width="57.28515625" bestFit="1" customWidth="1"/>
    <col min="11009" max="11013" width="21.140625" customWidth="1"/>
    <col min="11264" max="11264" width="57.28515625" bestFit="1" customWidth="1"/>
    <col min="11265" max="11269" width="21.140625" customWidth="1"/>
    <col min="11520" max="11520" width="57.28515625" bestFit="1" customWidth="1"/>
    <col min="11521" max="11525" width="21.140625" customWidth="1"/>
    <col min="11776" max="11776" width="57.28515625" bestFit="1" customWidth="1"/>
    <col min="11777" max="11781" width="21.140625" customWidth="1"/>
    <col min="12032" max="12032" width="57.28515625" bestFit="1" customWidth="1"/>
    <col min="12033" max="12037" width="21.140625" customWidth="1"/>
    <col min="12288" max="12288" width="57.28515625" bestFit="1" customWidth="1"/>
    <col min="12289" max="12293" width="21.140625" customWidth="1"/>
    <col min="12544" max="12544" width="57.28515625" bestFit="1" customWidth="1"/>
    <col min="12545" max="12549" width="21.140625" customWidth="1"/>
    <col min="12800" max="12800" width="57.28515625" bestFit="1" customWidth="1"/>
    <col min="12801" max="12805" width="21.140625" customWidth="1"/>
    <col min="13056" max="13056" width="57.28515625" bestFit="1" customWidth="1"/>
    <col min="13057" max="13061" width="21.140625" customWidth="1"/>
    <col min="13312" max="13312" width="57.28515625" bestFit="1" customWidth="1"/>
    <col min="13313" max="13317" width="21.140625" customWidth="1"/>
    <col min="13568" max="13568" width="57.28515625" bestFit="1" customWidth="1"/>
    <col min="13569" max="13573" width="21.140625" customWidth="1"/>
    <col min="13824" max="13824" width="57.28515625" bestFit="1" customWidth="1"/>
    <col min="13825" max="13829" width="21.140625" customWidth="1"/>
    <col min="14080" max="14080" width="57.28515625" bestFit="1" customWidth="1"/>
    <col min="14081" max="14085" width="21.140625" customWidth="1"/>
    <col min="14336" max="14336" width="57.28515625" bestFit="1" customWidth="1"/>
    <col min="14337" max="14341" width="21.140625" customWidth="1"/>
    <col min="14592" max="14592" width="57.28515625" bestFit="1" customWidth="1"/>
    <col min="14593" max="14597" width="21.140625" customWidth="1"/>
    <col min="14848" max="14848" width="57.28515625" bestFit="1" customWidth="1"/>
    <col min="14849" max="14853" width="21.140625" customWidth="1"/>
    <col min="15104" max="15104" width="57.28515625" bestFit="1" customWidth="1"/>
    <col min="15105" max="15109" width="21.140625" customWidth="1"/>
    <col min="15360" max="15360" width="57.28515625" bestFit="1" customWidth="1"/>
    <col min="15361" max="15365" width="21.140625" customWidth="1"/>
    <col min="15616" max="15616" width="57.28515625" bestFit="1" customWidth="1"/>
    <col min="15617" max="15621" width="21.140625" customWidth="1"/>
    <col min="15872" max="15872" width="57.28515625" bestFit="1" customWidth="1"/>
    <col min="15873" max="15877" width="21.140625" customWidth="1"/>
    <col min="16128" max="16128" width="57.28515625" bestFit="1" customWidth="1"/>
    <col min="16129" max="16133" width="21.140625" customWidth="1"/>
  </cols>
  <sheetData>
    <row r="1" spans="1:6" ht="13.5" thickBot="1">
      <c r="A1" s="2" t="s">
        <v>1</v>
      </c>
      <c r="B1" s="20"/>
      <c r="C1" s="60"/>
      <c r="D1" s="60"/>
      <c r="E1" s="59"/>
      <c r="F1" s="59"/>
    </row>
    <row r="2" spans="1:6">
      <c r="A2" s="1"/>
      <c r="B2" s="10" t="s">
        <v>14</v>
      </c>
      <c r="C2" s="9" t="s">
        <v>98</v>
      </c>
      <c r="D2" s="13" t="s">
        <v>97</v>
      </c>
      <c r="E2" s="8" t="s">
        <v>86</v>
      </c>
      <c r="F2" s="8" t="s">
        <v>157</v>
      </c>
    </row>
    <row r="3" spans="1:6">
      <c r="A3" s="3" t="s">
        <v>87</v>
      </c>
      <c r="B3" s="5">
        <f>SUM(C3:F3)</f>
        <v>408900000</v>
      </c>
      <c r="C3" s="5">
        <v>189325000</v>
      </c>
      <c r="D3" s="14">
        <v>200000000</v>
      </c>
      <c r="E3" s="5">
        <v>10875000</v>
      </c>
      <c r="F3" s="5">
        <v>8700000</v>
      </c>
    </row>
    <row r="4" spans="1:6">
      <c r="A4" s="3" t="s">
        <v>260</v>
      </c>
      <c r="B4" s="5">
        <f t="shared" ref="B4:B6" si="0">SUM(C4:F4)</f>
        <v>408900000</v>
      </c>
      <c r="C4" s="5">
        <v>189325000</v>
      </c>
      <c r="D4" s="14">
        <v>200000000</v>
      </c>
      <c r="E4" s="5">
        <v>10875000</v>
      </c>
      <c r="F4" s="5">
        <v>8700000</v>
      </c>
    </row>
    <row r="5" spans="1:6">
      <c r="A5" s="3" t="s">
        <v>261</v>
      </c>
      <c r="B5" s="5">
        <f t="shared" si="0"/>
        <v>408900000</v>
      </c>
      <c r="C5" s="5">
        <v>189325000</v>
      </c>
      <c r="D5" s="14">
        <v>200000000</v>
      </c>
      <c r="E5" s="5">
        <v>10875000</v>
      </c>
      <c r="F5" s="5">
        <v>8700000</v>
      </c>
    </row>
    <row r="6" spans="1:6">
      <c r="A6" s="3" t="s">
        <v>2</v>
      </c>
      <c r="B6" s="5">
        <f t="shared" si="0"/>
        <v>34777204.240000002</v>
      </c>
      <c r="C6" s="5">
        <v>34777204.240000002</v>
      </c>
      <c r="D6" s="61">
        <v>0</v>
      </c>
      <c r="E6" s="5">
        <v>0</v>
      </c>
      <c r="F6" s="5">
        <v>0</v>
      </c>
    </row>
    <row r="7" spans="1:6">
      <c r="A7" s="22" t="s">
        <v>6</v>
      </c>
      <c r="B7" s="62">
        <f t="shared" ref="B7:B15" si="1">SUM(C7:F7)</f>
        <v>0</v>
      </c>
      <c r="C7" s="62">
        <v>0</v>
      </c>
      <c r="D7" s="63">
        <v>0</v>
      </c>
      <c r="E7" s="62">
        <v>0</v>
      </c>
      <c r="F7" s="62">
        <v>0</v>
      </c>
    </row>
    <row r="8" spans="1:6" ht="13.5" thickBot="1">
      <c r="A8" s="7" t="s">
        <v>7</v>
      </c>
      <c r="B8" s="21">
        <f t="shared" si="1"/>
        <v>0</v>
      </c>
      <c r="C8" s="21">
        <v>0</v>
      </c>
      <c r="D8" s="15">
        <v>0</v>
      </c>
      <c r="E8" s="21">
        <v>0</v>
      </c>
      <c r="F8" s="21">
        <v>0</v>
      </c>
    </row>
    <row r="9" spans="1:6">
      <c r="A9" s="34" t="s">
        <v>4</v>
      </c>
      <c r="B9" s="5">
        <f t="shared" si="1"/>
        <v>0</v>
      </c>
      <c r="C9" s="30">
        <v>0</v>
      </c>
      <c r="D9" s="30">
        <v>0</v>
      </c>
      <c r="E9" s="30">
        <v>0</v>
      </c>
      <c r="F9" s="32">
        <v>0</v>
      </c>
    </row>
    <row r="10" spans="1:6">
      <c r="A10" s="34" t="s">
        <v>9</v>
      </c>
      <c r="B10" s="5">
        <f t="shared" si="1"/>
        <v>0</v>
      </c>
      <c r="C10" s="30">
        <v>0</v>
      </c>
      <c r="D10" s="30">
        <v>0</v>
      </c>
      <c r="E10" s="30">
        <v>0</v>
      </c>
      <c r="F10" s="31">
        <v>0</v>
      </c>
    </row>
    <row r="11" spans="1:6">
      <c r="A11" s="3" t="s">
        <v>11</v>
      </c>
      <c r="B11" s="5">
        <f t="shared" si="1"/>
        <v>0</v>
      </c>
      <c r="C11" s="5">
        <v>0</v>
      </c>
      <c r="D11" s="14">
        <v>0</v>
      </c>
      <c r="E11" s="14">
        <v>0</v>
      </c>
      <c r="F11" s="5">
        <v>0</v>
      </c>
    </row>
    <row r="12" spans="1:6" ht="13.5" thickBot="1">
      <c r="A12" s="3" t="s">
        <v>10</v>
      </c>
      <c r="B12" s="5">
        <f t="shared" si="1"/>
        <v>0</v>
      </c>
      <c r="C12" s="21">
        <v>0</v>
      </c>
      <c r="D12" s="15">
        <v>0</v>
      </c>
      <c r="E12" s="15">
        <v>0</v>
      </c>
      <c r="F12" s="21">
        <v>0</v>
      </c>
    </row>
    <row r="13" spans="1:6" ht="13.5" thickBot="1">
      <c r="A13" s="12" t="s">
        <v>8</v>
      </c>
      <c r="B13" s="6">
        <f t="shared" si="1"/>
        <v>0</v>
      </c>
      <c r="C13" s="6">
        <v>0</v>
      </c>
      <c r="D13" s="16">
        <v>0</v>
      </c>
      <c r="E13" s="6">
        <v>0</v>
      </c>
      <c r="F13" s="6">
        <v>0</v>
      </c>
    </row>
    <row r="14" spans="1:6">
      <c r="A14" s="34" t="s">
        <v>262</v>
      </c>
      <c r="B14" s="5">
        <f t="shared" si="1"/>
        <v>374122795.75999999</v>
      </c>
      <c r="C14" s="14">
        <v>154547795.75999999</v>
      </c>
      <c r="D14" s="19">
        <v>200000000</v>
      </c>
      <c r="E14" s="27">
        <v>10875000</v>
      </c>
      <c r="F14" s="27">
        <v>8700000</v>
      </c>
    </row>
    <row r="15" spans="1:6">
      <c r="A15" s="3" t="s">
        <v>263</v>
      </c>
      <c r="B15" s="5">
        <f t="shared" si="1"/>
        <v>374122795.75999999</v>
      </c>
      <c r="C15" s="14">
        <v>154547795.75999999</v>
      </c>
      <c r="D15" s="14">
        <v>200000000</v>
      </c>
      <c r="E15" s="31">
        <v>10875000</v>
      </c>
      <c r="F15" s="31">
        <v>8700000</v>
      </c>
    </row>
    <row r="16" spans="1:6">
      <c r="A16" s="3" t="s">
        <v>264</v>
      </c>
      <c r="B16" s="5"/>
      <c r="C16" s="17">
        <v>0.8163094982701703</v>
      </c>
      <c r="D16" s="17">
        <v>1</v>
      </c>
      <c r="E16" s="28">
        <v>1</v>
      </c>
      <c r="F16" s="28">
        <v>1</v>
      </c>
    </row>
    <row r="17" spans="1:6">
      <c r="A17" s="3" t="s">
        <v>12</v>
      </c>
      <c r="B17" s="11"/>
      <c r="C17" s="64">
        <v>9.4999999999999998E-3</v>
      </c>
      <c r="D17" s="64">
        <v>1.0999999999999999E-2</v>
      </c>
      <c r="E17" s="65">
        <v>0</v>
      </c>
      <c r="F17" s="65">
        <v>0</v>
      </c>
    </row>
    <row r="18" spans="1:6">
      <c r="A18" s="26" t="s">
        <v>0</v>
      </c>
      <c r="B18" s="4"/>
      <c r="C18" s="66">
        <v>1.0499999999999999E-2</v>
      </c>
      <c r="D18" s="66">
        <v>1.2E-2</v>
      </c>
      <c r="E18" s="67">
        <v>1E-3</v>
      </c>
      <c r="F18" s="67">
        <v>1E-3</v>
      </c>
    </row>
    <row r="19" spans="1:6">
      <c r="A19" s="34" t="s">
        <v>3</v>
      </c>
      <c r="B19" s="5"/>
      <c r="C19" s="18">
        <v>91</v>
      </c>
      <c r="D19" s="18">
        <v>91</v>
      </c>
      <c r="E19" s="29">
        <v>91</v>
      </c>
      <c r="F19" s="29">
        <v>91</v>
      </c>
    </row>
    <row r="20" spans="1:6" ht="13.5" thickBot="1">
      <c r="A20" s="34" t="s">
        <v>265</v>
      </c>
      <c r="B20" s="21"/>
      <c r="C20" s="15">
        <v>495616.54</v>
      </c>
      <c r="D20" s="15">
        <v>598356.16</v>
      </c>
      <c r="E20" s="21">
        <v>2711.3</v>
      </c>
      <c r="F20" s="21">
        <v>2169.04</v>
      </c>
    </row>
    <row r="24" spans="1:6" ht="13.5" thickBot="1">
      <c r="A24" s="2" t="s">
        <v>1</v>
      </c>
      <c r="B24" s="20"/>
      <c r="C24" s="60"/>
      <c r="D24" s="60"/>
      <c r="E24" s="59"/>
      <c r="F24" s="59"/>
    </row>
    <row r="25" spans="1:6">
      <c r="A25" s="1"/>
      <c r="B25" s="10" t="s">
        <v>14</v>
      </c>
      <c r="C25" s="9" t="s">
        <v>98</v>
      </c>
      <c r="D25" s="13" t="s">
        <v>97</v>
      </c>
      <c r="E25" s="8" t="s">
        <v>86</v>
      </c>
      <c r="F25" s="8" t="s">
        <v>157</v>
      </c>
    </row>
    <row r="26" spans="1:6">
      <c r="A26" s="3" t="s">
        <v>87</v>
      </c>
      <c r="B26" s="5">
        <f t="shared" ref="B26:B38" si="2">SUM(C26:F26)</f>
        <v>408900000</v>
      </c>
      <c r="C26" s="5">
        <v>189325000</v>
      </c>
      <c r="D26" s="14">
        <v>200000000</v>
      </c>
      <c r="E26" s="5">
        <v>10875000</v>
      </c>
      <c r="F26" s="5">
        <v>8700000</v>
      </c>
    </row>
    <row r="27" spans="1:6">
      <c r="A27" s="3" t="s">
        <v>278</v>
      </c>
      <c r="B27" s="5">
        <f t="shared" si="2"/>
        <v>374122795.75999999</v>
      </c>
      <c r="C27" s="5">
        <v>154547795.75999999</v>
      </c>
      <c r="D27" s="5">
        <v>200000000</v>
      </c>
      <c r="E27" s="5">
        <v>10875000</v>
      </c>
      <c r="F27" s="5">
        <v>8700000</v>
      </c>
    </row>
    <row r="28" spans="1:6">
      <c r="A28" s="3" t="s">
        <v>279</v>
      </c>
      <c r="B28" s="5">
        <f t="shared" si="2"/>
        <v>374122795.75999999</v>
      </c>
      <c r="C28" s="5">
        <v>154547795.75999999</v>
      </c>
      <c r="D28" s="5">
        <v>200000000</v>
      </c>
      <c r="E28" s="5">
        <v>10875000</v>
      </c>
      <c r="F28" s="5">
        <v>8700000</v>
      </c>
    </row>
    <row r="29" spans="1:6">
      <c r="A29" s="3" t="s">
        <v>2</v>
      </c>
      <c r="B29" s="5">
        <f t="shared" si="2"/>
        <v>28459951.68</v>
      </c>
      <c r="C29" s="5">
        <v>28459951.68</v>
      </c>
      <c r="D29" s="61">
        <v>0</v>
      </c>
      <c r="E29" s="5">
        <v>0</v>
      </c>
      <c r="F29" s="5">
        <v>0</v>
      </c>
    </row>
    <row r="30" spans="1:6">
      <c r="A30" s="22" t="s">
        <v>6</v>
      </c>
      <c r="B30" s="62">
        <f t="shared" si="2"/>
        <v>0</v>
      </c>
      <c r="C30" s="62">
        <v>0</v>
      </c>
      <c r="D30" s="63">
        <v>0</v>
      </c>
      <c r="E30" s="62">
        <v>0</v>
      </c>
      <c r="F30" s="62">
        <v>0</v>
      </c>
    </row>
    <row r="31" spans="1:6" ht="13.5" thickBot="1">
      <c r="A31" s="7" t="s">
        <v>7</v>
      </c>
      <c r="B31" s="21">
        <f t="shared" si="2"/>
        <v>0</v>
      </c>
      <c r="C31" s="21">
        <v>0</v>
      </c>
      <c r="D31" s="15">
        <v>0</v>
      </c>
      <c r="E31" s="21">
        <v>0</v>
      </c>
      <c r="F31" s="21">
        <v>0</v>
      </c>
    </row>
    <row r="32" spans="1:6">
      <c r="A32" s="34" t="s">
        <v>4</v>
      </c>
      <c r="B32" s="5">
        <f t="shared" si="2"/>
        <v>0</v>
      </c>
      <c r="C32" s="30">
        <v>0</v>
      </c>
      <c r="D32" s="30">
        <v>0</v>
      </c>
      <c r="E32" s="30">
        <v>0</v>
      </c>
      <c r="F32" s="32">
        <v>0</v>
      </c>
    </row>
    <row r="33" spans="1:6">
      <c r="A33" s="34" t="s">
        <v>9</v>
      </c>
      <c r="B33" s="5">
        <f t="shared" si="2"/>
        <v>0</v>
      </c>
      <c r="C33" s="30">
        <v>0</v>
      </c>
      <c r="D33" s="30">
        <v>0</v>
      </c>
      <c r="E33" s="30">
        <v>0</v>
      </c>
      <c r="F33" s="31">
        <v>0</v>
      </c>
    </row>
    <row r="34" spans="1:6">
      <c r="A34" s="3" t="s">
        <v>11</v>
      </c>
      <c r="B34" s="5">
        <f t="shared" si="2"/>
        <v>0</v>
      </c>
      <c r="C34" s="5">
        <v>0</v>
      </c>
      <c r="D34" s="14">
        <v>0</v>
      </c>
      <c r="E34" s="14">
        <v>0</v>
      </c>
      <c r="F34" s="5">
        <v>0</v>
      </c>
    </row>
    <row r="35" spans="1:6" ht="13.5" thickBot="1">
      <c r="A35" s="3" t="s">
        <v>10</v>
      </c>
      <c r="B35" s="5">
        <f t="shared" si="2"/>
        <v>0</v>
      </c>
      <c r="C35" s="21">
        <v>0</v>
      </c>
      <c r="D35" s="15">
        <v>0</v>
      </c>
      <c r="E35" s="15">
        <v>0</v>
      </c>
      <c r="F35" s="21">
        <v>0</v>
      </c>
    </row>
    <row r="36" spans="1:6" ht="13.5" thickBot="1">
      <c r="A36" s="12" t="s">
        <v>8</v>
      </c>
      <c r="B36" s="6">
        <f t="shared" si="2"/>
        <v>0</v>
      </c>
      <c r="C36" s="6">
        <v>0</v>
      </c>
      <c r="D36" s="16">
        <v>0</v>
      </c>
      <c r="E36" s="6">
        <v>0</v>
      </c>
      <c r="F36" s="6">
        <v>0</v>
      </c>
    </row>
    <row r="37" spans="1:6">
      <c r="A37" s="34" t="s">
        <v>280</v>
      </c>
      <c r="B37" s="5">
        <f t="shared" si="2"/>
        <v>345662844.07999998</v>
      </c>
      <c r="C37" s="14">
        <v>126087844.07999998</v>
      </c>
      <c r="D37" s="19">
        <v>200000000</v>
      </c>
      <c r="E37" s="27">
        <v>10875000</v>
      </c>
      <c r="F37" s="27">
        <v>8700000</v>
      </c>
    </row>
    <row r="38" spans="1:6">
      <c r="A38" s="3" t="s">
        <v>281</v>
      </c>
      <c r="B38" s="5">
        <f t="shared" si="2"/>
        <v>345662844.07999998</v>
      </c>
      <c r="C38" s="14">
        <v>126087844.07999998</v>
      </c>
      <c r="D38" s="14">
        <v>200000000</v>
      </c>
      <c r="E38" s="31">
        <v>10875000</v>
      </c>
      <c r="F38" s="31">
        <v>8700000</v>
      </c>
    </row>
    <row r="39" spans="1:6">
      <c r="A39" s="3" t="s">
        <v>282</v>
      </c>
      <c r="B39" s="5"/>
      <c r="C39" s="17">
        <v>0.66598623573220639</v>
      </c>
      <c r="D39" s="17">
        <v>1</v>
      </c>
      <c r="E39" s="28">
        <v>1</v>
      </c>
      <c r="F39" s="28">
        <v>1</v>
      </c>
    </row>
    <row r="40" spans="1:6">
      <c r="A40" s="3" t="s">
        <v>12</v>
      </c>
      <c r="B40" s="11"/>
      <c r="C40" s="64">
        <v>9.4999999999999998E-3</v>
      </c>
      <c r="D40" s="64">
        <v>1.0999999999999999E-2</v>
      </c>
      <c r="E40" s="65">
        <v>0</v>
      </c>
      <c r="F40" s="65">
        <v>0</v>
      </c>
    </row>
    <row r="41" spans="1:6">
      <c r="A41" s="26" t="s">
        <v>0</v>
      </c>
      <c r="B41" s="4"/>
      <c r="C41" s="66">
        <v>9.7000000000000003E-3</v>
      </c>
      <c r="D41" s="66">
        <v>1.12E-2</v>
      </c>
      <c r="E41" s="67">
        <v>2.0000000000000001E-4</v>
      </c>
      <c r="F41" s="67">
        <v>2.0000000000000001E-4</v>
      </c>
    </row>
    <row r="42" spans="1:6">
      <c r="A42" s="34" t="s">
        <v>3</v>
      </c>
      <c r="B42" s="5"/>
      <c r="C42" s="18">
        <v>92</v>
      </c>
      <c r="D42" s="18">
        <v>92</v>
      </c>
      <c r="E42" s="29">
        <v>92</v>
      </c>
      <c r="F42" s="29">
        <v>92</v>
      </c>
    </row>
    <row r="43" spans="1:6" ht="13.5" thickBot="1">
      <c r="A43" s="34" t="s">
        <v>283</v>
      </c>
      <c r="B43" s="21"/>
      <c r="C43" s="15">
        <v>377858.78</v>
      </c>
      <c r="D43" s="15">
        <v>564602.74</v>
      </c>
      <c r="E43" s="21">
        <v>548.22</v>
      </c>
      <c r="F43" s="21">
        <v>438.58</v>
      </c>
    </row>
    <row r="47" spans="1:6" ht="13.5" thickBot="1">
      <c r="A47" s="2" t="s">
        <v>1</v>
      </c>
      <c r="B47" s="20"/>
      <c r="C47" s="60"/>
      <c r="D47" s="60"/>
      <c r="E47" s="59"/>
      <c r="F47" s="59"/>
    </row>
    <row r="48" spans="1:6">
      <c r="A48" s="1"/>
      <c r="B48" s="10" t="s">
        <v>14</v>
      </c>
      <c r="C48" s="8" t="s">
        <v>98</v>
      </c>
      <c r="D48" s="72" t="s">
        <v>97</v>
      </c>
      <c r="E48" s="8" t="s">
        <v>86</v>
      </c>
      <c r="F48" s="8" t="s">
        <v>157</v>
      </c>
    </row>
    <row r="49" spans="1:6">
      <c r="A49" s="1" t="s">
        <v>87</v>
      </c>
      <c r="B49" s="73">
        <f>SUM(C49:F49)</f>
        <v>408900000</v>
      </c>
      <c r="C49" s="73">
        <v>189325000</v>
      </c>
      <c r="D49" s="74">
        <v>200000000</v>
      </c>
      <c r="E49" s="73">
        <v>10875000</v>
      </c>
      <c r="F49" s="5">
        <v>8700000</v>
      </c>
    </row>
    <row r="50" spans="1:6">
      <c r="A50" s="1" t="s">
        <v>285</v>
      </c>
      <c r="B50" s="73">
        <f t="shared" ref="B50:B58" si="3">SUM(C50:F50)</f>
        <v>345662844.07999998</v>
      </c>
      <c r="C50" s="73">
        <v>126087844.07999998</v>
      </c>
      <c r="D50" s="73">
        <v>200000000</v>
      </c>
      <c r="E50" s="73">
        <v>10875000</v>
      </c>
      <c r="F50" s="5">
        <v>8700000</v>
      </c>
    </row>
    <row r="51" spans="1:6">
      <c r="A51" s="1" t="s">
        <v>286</v>
      </c>
      <c r="B51" s="73">
        <f t="shared" si="3"/>
        <v>345662844.07999998</v>
      </c>
      <c r="C51" s="73">
        <v>126087844.07999998</v>
      </c>
      <c r="D51" s="73">
        <v>200000000</v>
      </c>
      <c r="E51" s="73">
        <v>10875000</v>
      </c>
      <c r="F51" s="5">
        <v>8700000</v>
      </c>
    </row>
    <row r="52" spans="1:6">
      <c r="A52" s="1" t="s">
        <v>2</v>
      </c>
      <c r="B52" s="73">
        <f t="shared" si="3"/>
        <v>62919663.530000001</v>
      </c>
      <c r="C52" s="73">
        <v>62919663.530000001</v>
      </c>
      <c r="D52" s="75">
        <v>0</v>
      </c>
      <c r="E52" s="73">
        <v>0</v>
      </c>
      <c r="F52" s="5">
        <v>0</v>
      </c>
    </row>
    <row r="53" spans="1:6">
      <c r="A53" s="76" t="s">
        <v>6</v>
      </c>
      <c r="B53" s="62">
        <f t="shared" si="3"/>
        <v>0</v>
      </c>
      <c r="C53" s="77">
        <f>+D53</f>
        <v>0</v>
      </c>
      <c r="D53" s="78">
        <v>0</v>
      </c>
      <c r="E53" s="77">
        <v>0</v>
      </c>
      <c r="F53" s="62">
        <v>0</v>
      </c>
    </row>
    <row r="54" spans="1:6" ht="13.5" thickBot="1">
      <c r="A54" s="79" t="s">
        <v>7</v>
      </c>
      <c r="B54" s="21">
        <f t="shared" si="3"/>
        <v>0</v>
      </c>
      <c r="C54" s="80">
        <v>0</v>
      </c>
      <c r="D54" s="81">
        <v>0</v>
      </c>
      <c r="E54" s="80">
        <v>0</v>
      </c>
      <c r="F54" s="21">
        <v>0</v>
      </c>
    </row>
    <row r="55" spans="1:6">
      <c r="A55" s="1" t="s">
        <v>4</v>
      </c>
      <c r="B55" s="5">
        <f t="shared" si="3"/>
        <v>0</v>
      </c>
      <c r="C55" s="82">
        <v>0</v>
      </c>
      <c r="D55" s="82">
        <v>0</v>
      </c>
      <c r="E55" s="82">
        <v>0</v>
      </c>
      <c r="F55" s="32">
        <v>0</v>
      </c>
    </row>
    <row r="56" spans="1:6">
      <c r="A56" s="1" t="s">
        <v>9</v>
      </c>
      <c r="B56" s="5">
        <f t="shared" si="3"/>
        <v>0</v>
      </c>
      <c r="C56" s="82">
        <v>0</v>
      </c>
      <c r="D56" s="82">
        <v>0</v>
      </c>
      <c r="E56" s="82">
        <v>0</v>
      </c>
      <c r="F56" s="31">
        <v>0</v>
      </c>
    </row>
    <row r="57" spans="1:6">
      <c r="A57" s="1" t="s">
        <v>11</v>
      </c>
      <c r="B57" s="5">
        <f t="shared" si="3"/>
        <v>0</v>
      </c>
      <c r="C57" s="73">
        <v>0</v>
      </c>
      <c r="D57" s="74">
        <v>0</v>
      </c>
      <c r="E57" s="74">
        <v>0</v>
      </c>
      <c r="F57" s="5">
        <v>0</v>
      </c>
    </row>
    <row r="58" spans="1:6" ht="13.5" thickBot="1">
      <c r="A58" s="1" t="s">
        <v>10</v>
      </c>
      <c r="B58" s="5">
        <f t="shared" si="3"/>
        <v>0</v>
      </c>
      <c r="C58" s="80">
        <v>0</v>
      </c>
      <c r="D58" s="81">
        <v>0</v>
      </c>
      <c r="E58" s="81">
        <v>0</v>
      </c>
      <c r="F58" s="21">
        <v>0</v>
      </c>
    </row>
    <row r="59" spans="1:6" ht="13.5" thickBot="1">
      <c r="A59" s="83" t="s">
        <v>8</v>
      </c>
      <c r="B59" s="84">
        <f>SUM(C59:F59)</f>
        <v>0</v>
      </c>
      <c r="C59" s="84">
        <v>0</v>
      </c>
      <c r="D59" s="85">
        <v>0</v>
      </c>
      <c r="E59" s="84">
        <v>0</v>
      </c>
      <c r="F59" s="6">
        <v>0</v>
      </c>
    </row>
    <row r="60" spans="1:6">
      <c r="A60" s="1" t="s">
        <v>287</v>
      </c>
      <c r="B60" s="73">
        <f>SUM(C60:F60)</f>
        <v>282743180.54999995</v>
      </c>
      <c r="C60" s="74">
        <v>63168180.549999982</v>
      </c>
      <c r="D60" s="86">
        <v>200000000</v>
      </c>
      <c r="E60" s="87">
        <v>10875000</v>
      </c>
      <c r="F60" s="27">
        <v>8700000</v>
      </c>
    </row>
    <row r="61" spans="1:6">
      <c r="A61" s="1" t="s">
        <v>288</v>
      </c>
      <c r="B61" s="73">
        <f>SUM(C61:F61)</f>
        <v>282743180.54999995</v>
      </c>
      <c r="C61" s="74">
        <v>63168180.549999982</v>
      </c>
      <c r="D61" s="74">
        <v>200000000</v>
      </c>
      <c r="E61" s="88">
        <v>10875000</v>
      </c>
      <c r="F61" s="31">
        <v>8700000</v>
      </c>
    </row>
    <row r="62" spans="1:6">
      <c r="A62" s="1" t="s">
        <v>289</v>
      </c>
      <c r="B62" s="73"/>
      <c r="C62" s="89">
        <v>0.33364944170077898</v>
      </c>
      <c r="D62" s="89">
        <v>1</v>
      </c>
      <c r="E62" s="90">
        <v>1</v>
      </c>
      <c r="F62" s="28">
        <v>1</v>
      </c>
    </row>
    <row r="63" spans="1:6">
      <c r="A63" s="1" t="s">
        <v>12</v>
      </c>
      <c r="B63" s="4"/>
      <c r="C63" s="64">
        <v>9.4999999999999998E-3</v>
      </c>
      <c r="D63" s="64">
        <v>1.0999999999999999E-2</v>
      </c>
      <c r="E63" s="65">
        <v>0</v>
      </c>
      <c r="F63" s="65">
        <v>0</v>
      </c>
    </row>
    <row r="64" spans="1:6">
      <c r="A64" s="26" t="s">
        <v>0</v>
      </c>
      <c r="B64" s="4"/>
      <c r="C64" s="66">
        <v>9.6030000000000004E-3</v>
      </c>
      <c r="D64" s="66">
        <v>1.1103E-2</v>
      </c>
      <c r="E64" s="67">
        <v>1.03E-4</v>
      </c>
      <c r="F64" s="67">
        <v>1.03E-4</v>
      </c>
    </row>
    <row r="65" spans="1:6">
      <c r="A65" s="1" t="s">
        <v>3</v>
      </c>
      <c r="B65" s="73"/>
      <c r="C65" s="91">
        <v>90</v>
      </c>
      <c r="D65" s="91">
        <v>90</v>
      </c>
      <c r="E65" s="92">
        <v>90</v>
      </c>
      <c r="F65" s="29">
        <v>90</v>
      </c>
    </row>
    <row r="66" spans="1:6" ht="13.5" thickBot="1">
      <c r="A66" s="1" t="s">
        <v>290</v>
      </c>
      <c r="B66" s="80"/>
      <c r="C66" s="81">
        <v>298558.74</v>
      </c>
      <c r="D66" s="81">
        <v>547545.21</v>
      </c>
      <c r="E66" s="80">
        <v>276.2</v>
      </c>
      <c r="F66" s="21">
        <v>220.96</v>
      </c>
    </row>
    <row r="70" spans="1:6" ht="13.5" thickBot="1">
      <c r="A70" s="2" t="s">
        <v>1</v>
      </c>
      <c r="B70" s="20"/>
      <c r="C70" s="60"/>
      <c r="D70" s="60"/>
      <c r="E70" s="59"/>
      <c r="F70" s="59"/>
    </row>
    <row r="71" spans="1:6">
      <c r="A71" s="1"/>
      <c r="B71" s="10" t="s">
        <v>14</v>
      </c>
      <c r="C71" s="8" t="s">
        <v>98</v>
      </c>
      <c r="D71" s="72" t="s">
        <v>97</v>
      </c>
      <c r="E71" s="8" t="s">
        <v>86</v>
      </c>
      <c r="F71" s="8" t="s">
        <v>157</v>
      </c>
    </row>
    <row r="72" spans="1:6">
      <c r="A72" s="1" t="s">
        <v>87</v>
      </c>
      <c r="B72" s="73">
        <f t="shared" ref="B72:B84" si="4">SUM(C72:F72)</f>
        <v>408900000</v>
      </c>
      <c r="C72" s="73">
        <v>189325000</v>
      </c>
      <c r="D72" s="74">
        <v>200000000</v>
      </c>
      <c r="E72" s="73">
        <v>10875000</v>
      </c>
      <c r="F72" s="73">
        <v>8700000</v>
      </c>
    </row>
    <row r="73" spans="1:6">
      <c r="A73" s="1" t="s">
        <v>292</v>
      </c>
      <c r="B73" s="73">
        <f t="shared" si="4"/>
        <v>282743180.54999995</v>
      </c>
      <c r="C73" s="73">
        <v>63168180.549999982</v>
      </c>
      <c r="D73" s="73">
        <v>200000000</v>
      </c>
      <c r="E73" s="73">
        <v>10875000</v>
      </c>
      <c r="F73" s="73">
        <v>8700000</v>
      </c>
    </row>
    <row r="74" spans="1:6">
      <c r="A74" s="1" t="s">
        <v>293</v>
      </c>
      <c r="B74" s="73">
        <f t="shared" si="4"/>
        <v>282743180.54999995</v>
      </c>
      <c r="C74" s="73">
        <v>63168180.549999982</v>
      </c>
      <c r="D74" s="73">
        <v>200000000</v>
      </c>
      <c r="E74" s="73">
        <v>10875000</v>
      </c>
      <c r="F74" s="73">
        <v>8700000</v>
      </c>
    </row>
    <row r="75" spans="1:6">
      <c r="A75" s="1" t="s">
        <v>2</v>
      </c>
      <c r="B75" s="73">
        <f t="shared" si="4"/>
        <v>22830302.510000002</v>
      </c>
      <c r="C75" s="73">
        <v>22830302.510000002</v>
      </c>
      <c r="D75" s="75">
        <v>0</v>
      </c>
      <c r="E75" s="73">
        <v>0</v>
      </c>
      <c r="F75" s="73">
        <v>0</v>
      </c>
    </row>
    <row r="76" spans="1:6">
      <c r="A76" s="76" t="s">
        <v>6</v>
      </c>
      <c r="B76" s="77">
        <f t="shared" si="4"/>
        <v>0</v>
      </c>
      <c r="C76" s="77">
        <v>0</v>
      </c>
      <c r="D76" s="78">
        <v>0</v>
      </c>
      <c r="E76" s="77">
        <v>0</v>
      </c>
      <c r="F76" s="77">
        <v>0</v>
      </c>
    </row>
    <row r="77" spans="1:6" ht="13.5" thickBot="1">
      <c r="A77" s="79" t="s">
        <v>7</v>
      </c>
      <c r="B77" s="80">
        <f t="shared" si="4"/>
        <v>0</v>
      </c>
      <c r="C77" s="80">
        <v>0</v>
      </c>
      <c r="D77" s="81">
        <v>0</v>
      </c>
      <c r="E77" s="80">
        <v>0</v>
      </c>
      <c r="F77" s="80">
        <v>0</v>
      </c>
    </row>
    <row r="78" spans="1:6">
      <c r="A78" s="1" t="s">
        <v>4</v>
      </c>
      <c r="B78" s="73">
        <f t="shared" si="4"/>
        <v>0</v>
      </c>
      <c r="C78" s="82">
        <v>0</v>
      </c>
      <c r="D78" s="82">
        <v>0</v>
      </c>
      <c r="E78" s="82">
        <v>0</v>
      </c>
      <c r="F78" s="32">
        <v>0</v>
      </c>
    </row>
    <row r="79" spans="1:6">
      <c r="A79" s="1" t="s">
        <v>9</v>
      </c>
      <c r="B79" s="73">
        <f t="shared" si="4"/>
        <v>0</v>
      </c>
      <c r="C79" s="82">
        <v>0</v>
      </c>
      <c r="D79" s="82">
        <v>0</v>
      </c>
      <c r="E79" s="82">
        <v>0</v>
      </c>
      <c r="F79" s="31">
        <v>0</v>
      </c>
    </row>
    <row r="80" spans="1:6">
      <c r="A80" s="1" t="s">
        <v>11</v>
      </c>
      <c r="B80" s="73">
        <f t="shared" si="4"/>
        <v>0</v>
      </c>
      <c r="C80" s="73">
        <v>0</v>
      </c>
      <c r="D80" s="74">
        <v>0</v>
      </c>
      <c r="E80" s="74">
        <v>0</v>
      </c>
      <c r="F80" s="5">
        <v>0</v>
      </c>
    </row>
    <row r="81" spans="1:6" ht="13.5" thickBot="1">
      <c r="A81" s="1" t="s">
        <v>10</v>
      </c>
      <c r="B81" s="73">
        <f t="shared" si="4"/>
        <v>0</v>
      </c>
      <c r="C81" s="80">
        <v>0</v>
      </c>
      <c r="D81" s="81">
        <v>0</v>
      </c>
      <c r="E81" s="81">
        <v>0</v>
      </c>
      <c r="F81" s="21">
        <v>0</v>
      </c>
    </row>
    <row r="82" spans="1:6" ht="13.5" thickBot="1">
      <c r="A82" s="83" t="s">
        <v>8</v>
      </c>
      <c r="B82" s="84">
        <f t="shared" si="4"/>
        <v>0</v>
      </c>
      <c r="C82" s="84">
        <v>0</v>
      </c>
      <c r="D82" s="85">
        <v>0</v>
      </c>
      <c r="E82" s="84">
        <v>0</v>
      </c>
      <c r="F82" s="84">
        <v>0</v>
      </c>
    </row>
    <row r="83" spans="1:6">
      <c r="A83" s="1" t="s">
        <v>294</v>
      </c>
      <c r="B83" s="73">
        <f t="shared" si="4"/>
        <v>259912878.03999996</v>
      </c>
      <c r="C83" s="74">
        <v>40337878.039999977</v>
      </c>
      <c r="D83" s="86">
        <v>200000000</v>
      </c>
      <c r="E83" s="87">
        <v>10875000</v>
      </c>
      <c r="F83" s="87">
        <v>8700000</v>
      </c>
    </row>
    <row r="84" spans="1:6">
      <c r="A84" s="1" t="s">
        <v>295</v>
      </c>
      <c r="B84" s="73">
        <f t="shared" si="4"/>
        <v>259912878.03999996</v>
      </c>
      <c r="C84" s="74">
        <v>40337878.039999977</v>
      </c>
      <c r="D84" s="74">
        <v>200000000</v>
      </c>
      <c r="E84" s="88">
        <v>10875000</v>
      </c>
      <c r="F84" s="88">
        <v>8700000</v>
      </c>
    </row>
    <row r="85" spans="1:6">
      <c r="A85" s="1" t="s">
        <v>296</v>
      </c>
      <c r="B85" s="73"/>
      <c r="C85" s="89">
        <v>0.21306155045556571</v>
      </c>
      <c r="D85" s="89">
        <v>1</v>
      </c>
      <c r="E85" s="90">
        <v>1</v>
      </c>
      <c r="F85" s="90">
        <v>1</v>
      </c>
    </row>
    <row r="86" spans="1:6">
      <c r="A86" s="1" t="s">
        <v>12</v>
      </c>
      <c r="B86" s="4"/>
      <c r="C86" s="64">
        <v>9.4999999999999998E-3</v>
      </c>
      <c r="D86" s="64">
        <v>1.0999999999999999E-2</v>
      </c>
      <c r="E86" s="65">
        <v>0</v>
      </c>
      <c r="F86" s="65">
        <v>0</v>
      </c>
    </row>
    <row r="87" spans="1:6">
      <c r="A87" s="26" t="s">
        <v>0</v>
      </c>
      <c r="B87" s="4"/>
      <c r="C87" s="66">
        <v>9.894E-3</v>
      </c>
      <c r="D87" s="66">
        <v>1.1394E-2</v>
      </c>
      <c r="E87" s="67">
        <v>3.9399999999999998E-4</v>
      </c>
      <c r="F87" s="67">
        <v>3.9399999999999998E-4</v>
      </c>
    </row>
    <row r="88" spans="1:6">
      <c r="A88" s="1" t="s">
        <v>3</v>
      </c>
      <c r="B88" s="73"/>
      <c r="C88" s="91">
        <v>91</v>
      </c>
      <c r="D88" s="91">
        <v>91</v>
      </c>
      <c r="E88" s="92">
        <v>91</v>
      </c>
      <c r="F88" s="92">
        <v>91</v>
      </c>
    </row>
    <row r="89" spans="1:6" ht="13.5" thickBot="1">
      <c r="A89" s="1" t="s">
        <v>297</v>
      </c>
      <c r="B89" s="80"/>
      <c r="C89" s="81">
        <v>155818.42000000001</v>
      </c>
      <c r="D89" s="81">
        <v>568139.18000000005</v>
      </c>
      <c r="E89" s="80">
        <v>1068.25</v>
      </c>
      <c r="F89" s="80">
        <v>854.6</v>
      </c>
    </row>
    <row r="93" spans="1:6" ht="13.5" thickBot="1">
      <c r="A93" s="2" t="s">
        <v>1</v>
      </c>
      <c r="B93" s="20"/>
      <c r="C93" s="60"/>
      <c r="D93" s="60"/>
      <c r="E93" s="59"/>
      <c r="F93" s="59"/>
    </row>
    <row r="94" spans="1:6">
      <c r="A94" s="1"/>
      <c r="B94" s="10" t="s">
        <v>14</v>
      </c>
      <c r="C94" s="8" t="s">
        <v>98</v>
      </c>
      <c r="D94" s="72" t="s">
        <v>97</v>
      </c>
      <c r="E94" s="8" t="s">
        <v>86</v>
      </c>
      <c r="F94" s="8" t="s">
        <v>157</v>
      </c>
    </row>
    <row r="95" spans="1:6">
      <c r="A95" s="1" t="s">
        <v>87</v>
      </c>
      <c r="B95" s="73">
        <f>SUM(C95:F95)</f>
        <v>408900000</v>
      </c>
      <c r="C95" s="73">
        <v>189325000</v>
      </c>
      <c r="D95" s="74">
        <v>200000000</v>
      </c>
      <c r="E95" s="73">
        <v>10875000</v>
      </c>
      <c r="F95" s="73">
        <v>8700000</v>
      </c>
    </row>
    <row r="96" spans="1:6">
      <c r="A96" s="1" t="s">
        <v>298</v>
      </c>
      <c r="B96" s="73">
        <f t="shared" ref="B96:B107" si="5">SUM(C96:F96)</f>
        <v>259912878.03999996</v>
      </c>
      <c r="C96" s="73">
        <v>40337878.039999977</v>
      </c>
      <c r="D96" s="73">
        <v>200000000</v>
      </c>
      <c r="E96" s="73">
        <v>10875000</v>
      </c>
      <c r="F96" s="73">
        <v>8700000</v>
      </c>
    </row>
    <row r="97" spans="1:6">
      <c r="A97" s="1" t="s">
        <v>299</v>
      </c>
      <c r="B97" s="73">
        <f t="shared" si="5"/>
        <v>259912878.03999996</v>
      </c>
      <c r="C97" s="73">
        <v>40337878.039999977</v>
      </c>
      <c r="D97" s="73">
        <v>200000000</v>
      </c>
      <c r="E97" s="73">
        <v>10875000</v>
      </c>
      <c r="F97" s="73">
        <v>8700000</v>
      </c>
    </row>
    <row r="98" spans="1:6">
      <c r="A98" s="1" t="s">
        <v>2</v>
      </c>
      <c r="B98" s="73">
        <f t="shared" si="5"/>
        <v>19555832.84</v>
      </c>
      <c r="C98" s="73">
        <v>19555832.84</v>
      </c>
      <c r="D98" s="75">
        <v>0</v>
      </c>
      <c r="E98" s="73">
        <v>0</v>
      </c>
      <c r="F98" s="73">
        <v>0</v>
      </c>
    </row>
    <row r="99" spans="1:6">
      <c r="A99" s="76" t="s">
        <v>6</v>
      </c>
      <c r="B99" s="77">
        <f t="shared" si="5"/>
        <v>0</v>
      </c>
      <c r="C99" s="77">
        <v>0</v>
      </c>
      <c r="D99" s="78">
        <v>0</v>
      </c>
      <c r="E99" s="77">
        <v>0</v>
      </c>
      <c r="F99" s="77">
        <v>0</v>
      </c>
    </row>
    <row r="100" spans="1:6" ht="13.5" thickBot="1">
      <c r="A100" s="79" t="s">
        <v>7</v>
      </c>
      <c r="B100" s="80">
        <f t="shared" si="5"/>
        <v>0</v>
      </c>
      <c r="C100" s="80">
        <v>0</v>
      </c>
      <c r="D100" s="81">
        <v>0</v>
      </c>
      <c r="E100" s="80">
        <v>0</v>
      </c>
      <c r="F100" s="80">
        <v>0</v>
      </c>
    </row>
    <row r="101" spans="1:6">
      <c r="A101" s="1" t="s">
        <v>4</v>
      </c>
      <c r="B101" s="82">
        <f t="shared" si="5"/>
        <v>0</v>
      </c>
      <c r="C101" s="82">
        <v>0</v>
      </c>
      <c r="D101" s="82">
        <v>0</v>
      </c>
      <c r="E101" s="82">
        <v>0</v>
      </c>
      <c r="F101" s="32">
        <v>0</v>
      </c>
    </row>
    <row r="102" spans="1:6">
      <c r="A102" s="1" t="s">
        <v>9</v>
      </c>
      <c r="B102" s="82">
        <f t="shared" si="5"/>
        <v>0</v>
      </c>
      <c r="C102" s="82">
        <v>0</v>
      </c>
      <c r="D102" s="82">
        <v>0</v>
      </c>
      <c r="E102" s="82">
        <v>0</v>
      </c>
      <c r="F102" s="31">
        <v>0</v>
      </c>
    </row>
    <row r="103" spans="1:6">
      <c r="A103" s="1" t="s">
        <v>11</v>
      </c>
      <c r="B103" s="73">
        <f t="shared" si="5"/>
        <v>0</v>
      </c>
      <c r="C103" s="73">
        <v>0</v>
      </c>
      <c r="D103" s="74">
        <v>0</v>
      </c>
      <c r="E103" s="74">
        <v>0</v>
      </c>
      <c r="F103" s="5">
        <v>0</v>
      </c>
    </row>
    <row r="104" spans="1:6" ht="13.5" thickBot="1">
      <c r="A104" s="1" t="s">
        <v>10</v>
      </c>
      <c r="B104" s="80">
        <f t="shared" si="5"/>
        <v>0</v>
      </c>
      <c r="C104" s="80">
        <v>0</v>
      </c>
      <c r="D104" s="81">
        <v>0</v>
      </c>
      <c r="E104" s="81">
        <v>0</v>
      </c>
      <c r="F104" s="21">
        <v>0</v>
      </c>
    </row>
    <row r="105" spans="1:6" ht="13.5" thickBot="1">
      <c r="A105" s="83" t="s">
        <v>8</v>
      </c>
      <c r="B105" s="84">
        <f t="shared" si="5"/>
        <v>0</v>
      </c>
      <c r="C105" s="84">
        <v>0</v>
      </c>
      <c r="D105" s="85">
        <v>0</v>
      </c>
      <c r="E105" s="84">
        <v>0</v>
      </c>
      <c r="F105" s="84">
        <v>0</v>
      </c>
    </row>
    <row r="106" spans="1:6">
      <c r="A106" s="1" t="s">
        <v>300</v>
      </c>
      <c r="B106" s="74">
        <f t="shared" si="5"/>
        <v>240357045.19999999</v>
      </c>
      <c r="C106" s="74">
        <v>20782045.199999977</v>
      </c>
      <c r="D106" s="86">
        <v>200000000</v>
      </c>
      <c r="E106" s="87">
        <v>10875000</v>
      </c>
      <c r="F106" s="87">
        <v>8700000</v>
      </c>
    </row>
    <row r="107" spans="1:6">
      <c r="A107" s="1" t="s">
        <v>301</v>
      </c>
      <c r="B107" s="74">
        <f t="shared" si="5"/>
        <v>240357045.19999999</v>
      </c>
      <c r="C107" s="74">
        <v>20782045.199999977</v>
      </c>
      <c r="D107" s="74">
        <v>200000000</v>
      </c>
      <c r="E107" s="88">
        <v>10875000</v>
      </c>
      <c r="F107" s="88">
        <v>8700000</v>
      </c>
    </row>
    <row r="108" spans="1:6">
      <c r="A108" s="1" t="s">
        <v>302</v>
      </c>
      <c r="B108" s="73"/>
      <c r="C108" s="89">
        <v>0.10976915462828457</v>
      </c>
      <c r="D108" s="89">
        <v>1</v>
      </c>
      <c r="E108" s="90">
        <v>1</v>
      </c>
      <c r="F108" s="90">
        <v>1</v>
      </c>
    </row>
    <row r="109" spans="1:6">
      <c r="A109" s="1" t="s">
        <v>12</v>
      </c>
      <c r="B109" s="4"/>
      <c r="C109" s="64">
        <v>9.4999999999999998E-3</v>
      </c>
      <c r="D109" s="64">
        <v>1.0999999999999999E-2</v>
      </c>
      <c r="E109" s="65">
        <v>0</v>
      </c>
      <c r="F109" s="65">
        <v>0</v>
      </c>
    </row>
    <row r="110" spans="1:6">
      <c r="A110" s="26" t="s">
        <v>0</v>
      </c>
      <c r="B110" s="4"/>
      <c r="C110" s="66">
        <v>9.6569999999999989E-3</v>
      </c>
      <c r="D110" s="66">
        <v>1.1156999999999999E-2</v>
      </c>
      <c r="E110" s="67">
        <v>1.5699999999999999E-4</v>
      </c>
      <c r="F110" s="67">
        <v>1.5699999999999999E-4</v>
      </c>
    </row>
    <row r="111" spans="1:6">
      <c r="A111" s="1" t="s">
        <v>3</v>
      </c>
      <c r="B111" s="73"/>
      <c r="C111" s="91">
        <v>92</v>
      </c>
      <c r="D111" s="91">
        <v>92</v>
      </c>
      <c r="E111" s="92">
        <v>92</v>
      </c>
      <c r="F111" s="92">
        <v>92</v>
      </c>
    </row>
    <row r="112" spans="1:6" ht="13.5" thickBot="1">
      <c r="A112" s="1" t="s">
        <v>303</v>
      </c>
      <c r="B112" s="80"/>
      <c r="C112" s="81">
        <v>98186.15</v>
      </c>
      <c r="D112" s="81">
        <v>562435.06999999995</v>
      </c>
      <c r="E112" s="80">
        <v>430.35</v>
      </c>
      <c r="F112" s="80">
        <v>344.28</v>
      </c>
    </row>
    <row r="116" spans="1:6" ht="13.5" thickBot="1">
      <c r="A116" s="2" t="s">
        <v>1</v>
      </c>
      <c r="B116" s="20"/>
      <c r="C116" s="60"/>
      <c r="D116" s="60"/>
      <c r="E116" s="59"/>
      <c r="F116" s="59"/>
    </row>
    <row r="117" spans="1:6">
      <c r="A117" s="1"/>
      <c r="B117" s="10" t="s">
        <v>14</v>
      </c>
      <c r="C117" s="8" t="s">
        <v>98</v>
      </c>
      <c r="D117" s="72" t="s">
        <v>97</v>
      </c>
      <c r="E117" s="8" t="s">
        <v>86</v>
      </c>
      <c r="F117" s="8" t="s">
        <v>157</v>
      </c>
    </row>
    <row r="118" spans="1:6">
      <c r="A118" s="1" t="s">
        <v>87</v>
      </c>
      <c r="B118" s="73">
        <f t="shared" ref="B118:B130" si="6">SUM(C118:F118)</f>
        <v>408900000</v>
      </c>
      <c r="C118" s="73">
        <v>189325000</v>
      </c>
      <c r="D118" s="74">
        <v>200000000</v>
      </c>
      <c r="E118" s="73">
        <v>10875000</v>
      </c>
      <c r="F118" s="73">
        <v>8700000</v>
      </c>
    </row>
    <row r="119" spans="1:6">
      <c r="A119" s="1" t="s">
        <v>304</v>
      </c>
      <c r="B119" s="73">
        <f t="shared" si="6"/>
        <v>240357045.19999999</v>
      </c>
      <c r="C119" s="73">
        <v>20782045.199999977</v>
      </c>
      <c r="D119" s="73">
        <v>200000000</v>
      </c>
      <c r="E119" s="73">
        <v>10875000</v>
      </c>
      <c r="F119" s="73">
        <v>8700000</v>
      </c>
    </row>
    <row r="120" spans="1:6">
      <c r="A120" s="1" t="s">
        <v>305</v>
      </c>
      <c r="B120" s="73">
        <f t="shared" si="6"/>
        <v>240357045.19999999</v>
      </c>
      <c r="C120" s="73">
        <v>20782045.199999977</v>
      </c>
      <c r="D120" s="73">
        <v>200000000</v>
      </c>
      <c r="E120" s="73">
        <v>10875000</v>
      </c>
      <c r="F120" s="73">
        <v>8700000</v>
      </c>
    </row>
    <row r="121" spans="1:6">
      <c r="A121" s="1" t="s">
        <v>2</v>
      </c>
      <c r="B121" s="73">
        <f t="shared" si="6"/>
        <v>24527195.32</v>
      </c>
      <c r="C121" s="73">
        <v>20782045.199999999</v>
      </c>
      <c r="D121" s="75">
        <v>3745150.12</v>
      </c>
      <c r="E121" s="73">
        <v>0</v>
      </c>
      <c r="F121" s="73">
        <v>0</v>
      </c>
    </row>
    <row r="122" spans="1:6">
      <c r="A122" s="76" t="s">
        <v>6</v>
      </c>
      <c r="B122" s="77">
        <f t="shared" si="6"/>
        <v>0</v>
      </c>
      <c r="C122" s="77">
        <v>0</v>
      </c>
      <c r="D122" s="78">
        <v>0</v>
      </c>
      <c r="E122" s="77">
        <v>0</v>
      </c>
      <c r="F122" s="77">
        <v>0</v>
      </c>
    </row>
    <row r="123" spans="1:6" ht="13.5" thickBot="1">
      <c r="A123" s="79" t="s">
        <v>7</v>
      </c>
      <c r="B123" s="80">
        <f t="shared" si="6"/>
        <v>0</v>
      </c>
      <c r="C123" s="80">
        <v>0</v>
      </c>
      <c r="D123" s="81">
        <v>0</v>
      </c>
      <c r="E123" s="80">
        <v>0</v>
      </c>
      <c r="F123" s="80">
        <v>0</v>
      </c>
    </row>
    <row r="124" spans="1:6">
      <c r="A124" s="1" t="s">
        <v>4</v>
      </c>
      <c r="B124" s="73">
        <f t="shared" si="6"/>
        <v>0</v>
      </c>
      <c r="C124" s="82">
        <v>0</v>
      </c>
      <c r="D124" s="82">
        <v>0</v>
      </c>
      <c r="E124" s="82">
        <v>0</v>
      </c>
      <c r="F124" s="32">
        <v>0</v>
      </c>
    </row>
    <row r="125" spans="1:6">
      <c r="A125" s="1" t="s">
        <v>9</v>
      </c>
      <c r="B125" s="73">
        <f t="shared" si="6"/>
        <v>0</v>
      </c>
      <c r="C125" s="82">
        <v>0</v>
      </c>
      <c r="D125" s="82">
        <v>0</v>
      </c>
      <c r="E125" s="82">
        <v>0</v>
      </c>
      <c r="F125" s="31">
        <v>0</v>
      </c>
    </row>
    <row r="126" spans="1:6">
      <c r="A126" s="1" t="s">
        <v>11</v>
      </c>
      <c r="B126" s="73">
        <f t="shared" si="6"/>
        <v>0</v>
      </c>
      <c r="C126" s="73">
        <v>0</v>
      </c>
      <c r="D126" s="74">
        <v>0</v>
      </c>
      <c r="E126" s="74">
        <v>0</v>
      </c>
      <c r="F126" s="5">
        <v>0</v>
      </c>
    </row>
    <row r="127" spans="1:6" ht="13.5" thickBot="1">
      <c r="A127" s="1" t="s">
        <v>10</v>
      </c>
      <c r="B127" s="73">
        <f t="shared" si="6"/>
        <v>0</v>
      </c>
      <c r="C127" s="80">
        <v>0</v>
      </c>
      <c r="D127" s="81">
        <v>0</v>
      </c>
      <c r="E127" s="81">
        <v>0</v>
      </c>
      <c r="F127" s="21">
        <v>0</v>
      </c>
    </row>
    <row r="128" spans="1:6" ht="13.5" thickBot="1">
      <c r="A128" s="83" t="s">
        <v>8</v>
      </c>
      <c r="B128" s="84">
        <f t="shared" si="6"/>
        <v>0</v>
      </c>
      <c r="C128" s="84">
        <v>0</v>
      </c>
      <c r="D128" s="85">
        <v>0</v>
      </c>
      <c r="E128" s="84">
        <v>0</v>
      </c>
      <c r="F128" s="84">
        <v>0</v>
      </c>
    </row>
    <row r="129" spans="1:6">
      <c r="A129" s="1" t="s">
        <v>306</v>
      </c>
      <c r="B129" s="73">
        <f t="shared" si="6"/>
        <v>215829849.88</v>
      </c>
      <c r="C129" s="74">
        <v>0</v>
      </c>
      <c r="D129" s="86">
        <v>196254849.88</v>
      </c>
      <c r="E129" s="87">
        <v>10875000</v>
      </c>
      <c r="F129" s="87">
        <v>8700000</v>
      </c>
    </row>
    <row r="130" spans="1:6">
      <c r="A130" s="1" t="s">
        <v>307</v>
      </c>
      <c r="B130" s="73">
        <f t="shared" si="6"/>
        <v>215829849.87999997</v>
      </c>
      <c r="C130" s="74">
        <v>-2.2351741790771484E-8</v>
      </c>
      <c r="D130" s="74">
        <v>196254849.88</v>
      </c>
      <c r="E130" s="88">
        <v>10875000</v>
      </c>
      <c r="F130" s="88">
        <v>8700000</v>
      </c>
    </row>
    <row r="131" spans="1:6">
      <c r="A131" s="1" t="s">
        <v>308</v>
      </c>
      <c r="B131" s="73"/>
      <c r="C131" s="89">
        <v>-1.1806017055735632E-16</v>
      </c>
      <c r="D131" s="89">
        <v>0.98127424939999996</v>
      </c>
      <c r="E131" s="90">
        <v>1</v>
      </c>
      <c r="F131" s="90">
        <v>1</v>
      </c>
    </row>
    <row r="132" spans="1:6">
      <c r="A132" s="1" t="s">
        <v>12</v>
      </c>
      <c r="B132" s="4"/>
      <c r="C132" s="64">
        <v>9.4999999999999998E-3</v>
      </c>
      <c r="D132" s="64">
        <v>1.0999999999999999E-2</v>
      </c>
      <c r="E132" s="65">
        <v>0</v>
      </c>
      <c r="F132" s="65">
        <v>0</v>
      </c>
    </row>
    <row r="133" spans="1:6">
      <c r="A133" s="26" t="s">
        <v>0</v>
      </c>
      <c r="B133" s="4"/>
      <c r="C133" s="66">
        <v>9.9489999999999995E-3</v>
      </c>
      <c r="D133" s="66">
        <v>1.1448999999999999E-2</v>
      </c>
      <c r="E133" s="67">
        <v>4.4900000000000002E-4</v>
      </c>
      <c r="F133" s="67">
        <v>4.4900000000000002E-4</v>
      </c>
    </row>
    <row r="134" spans="1:6">
      <c r="A134" s="1" t="s">
        <v>3</v>
      </c>
      <c r="B134" s="73"/>
      <c r="C134" s="91">
        <v>92</v>
      </c>
      <c r="D134" s="91">
        <v>92</v>
      </c>
      <c r="E134" s="92">
        <v>92</v>
      </c>
      <c r="F134" s="92">
        <v>92</v>
      </c>
    </row>
    <row r="135" spans="1:6" ht="13.5" thickBot="1">
      <c r="A135" s="1" t="s">
        <v>309</v>
      </c>
      <c r="B135" s="80"/>
      <c r="C135" s="81">
        <v>52114.99</v>
      </c>
      <c r="D135" s="81">
        <v>577155.06999999995</v>
      </c>
      <c r="E135" s="80">
        <v>1230.75</v>
      </c>
      <c r="F135" s="80">
        <v>984.6</v>
      </c>
    </row>
    <row r="139" spans="1:6" ht="13.5" thickBot="1">
      <c r="A139" s="2" t="s">
        <v>1</v>
      </c>
      <c r="B139" s="20"/>
      <c r="C139" s="60"/>
      <c r="D139" s="60"/>
      <c r="E139" s="59"/>
      <c r="F139" s="59"/>
    </row>
    <row r="140" spans="1:6">
      <c r="A140" s="1"/>
      <c r="B140" s="10" t="s">
        <v>14</v>
      </c>
      <c r="C140" s="8" t="s">
        <v>98</v>
      </c>
      <c r="D140" s="72" t="s">
        <v>97</v>
      </c>
      <c r="E140" s="8" t="s">
        <v>86</v>
      </c>
      <c r="F140" s="8" t="s">
        <v>157</v>
      </c>
    </row>
    <row r="141" spans="1:6">
      <c r="A141" s="1" t="s">
        <v>87</v>
      </c>
      <c r="B141" s="73">
        <f t="shared" ref="B141:B153" si="7">SUM(C141:F141)</f>
        <v>408900000</v>
      </c>
      <c r="C141" s="73">
        <v>189325000</v>
      </c>
      <c r="D141" s="74">
        <v>200000000</v>
      </c>
      <c r="E141" s="73">
        <v>10875000</v>
      </c>
      <c r="F141" s="73">
        <v>8700000</v>
      </c>
    </row>
    <row r="142" spans="1:6">
      <c r="A142" s="1" t="s">
        <v>310</v>
      </c>
      <c r="B142" s="73">
        <f t="shared" si="7"/>
        <v>215829849.88</v>
      </c>
      <c r="C142" s="73">
        <v>0</v>
      </c>
      <c r="D142" s="73">
        <v>196254849.88</v>
      </c>
      <c r="E142" s="73">
        <v>10875000</v>
      </c>
      <c r="F142" s="73">
        <v>8700000</v>
      </c>
    </row>
    <row r="143" spans="1:6">
      <c r="A143" s="1" t="s">
        <v>311</v>
      </c>
      <c r="B143" s="73">
        <f t="shared" si="7"/>
        <v>215829849.87999997</v>
      </c>
      <c r="C143" s="73">
        <v>-2.2351741790771484E-8</v>
      </c>
      <c r="D143" s="73">
        <v>196254849.88</v>
      </c>
      <c r="E143" s="73">
        <v>10875000</v>
      </c>
      <c r="F143" s="73">
        <v>8700000</v>
      </c>
    </row>
    <row r="144" spans="1:6">
      <c r="A144" s="1" t="s">
        <v>2</v>
      </c>
      <c r="B144" s="73">
        <f t="shared" si="7"/>
        <v>53637223.850000001</v>
      </c>
      <c r="C144" s="73">
        <v>0</v>
      </c>
      <c r="D144" s="75">
        <v>53637223.850000001</v>
      </c>
      <c r="E144" s="73">
        <v>0</v>
      </c>
      <c r="F144" s="73">
        <v>0</v>
      </c>
    </row>
    <row r="145" spans="1:6">
      <c r="A145" s="76" t="s">
        <v>6</v>
      </c>
      <c r="B145" s="77">
        <f t="shared" si="7"/>
        <v>0</v>
      </c>
      <c r="C145" s="77">
        <v>0</v>
      </c>
      <c r="D145" s="78">
        <v>0</v>
      </c>
      <c r="E145" s="77">
        <v>0</v>
      </c>
      <c r="F145" s="77">
        <v>0</v>
      </c>
    </row>
    <row r="146" spans="1:6" ht="13.5" thickBot="1">
      <c r="A146" s="79" t="s">
        <v>7</v>
      </c>
      <c r="B146" s="80">
        <f t="shared" si="7"/>
        <v>0</v>
      </c>
      <c r="C146" s="80">
        <v>0</v>
      </c>
      <c r="D146" s="81">
        <v>0</v>
      </c>
      <c r="E146" s="80">
        <v>0</v>
      </c>
      <c r="F146" s="80">
        <v>0</v>
      </c>
    </row>
    <row r="147" spans="1:6">
      <c r="A147" s="1" t="s">
        <v>4</v>
      </c>
      <c r="B147" s="73">
        <f t="shared" si="7"/>
        <v>-2.2351741790771484E-8</v>
      </c>
      <c r="C147" s="82">
        <v>-2.2351741790771484E-8</v>
      </c>
      <c r="D147" s="82">
        <v>0</v>
      </c>
      <c r="E147" s="82">
        <v>0</v>
      </c>
      <c r="F147" s="32">
        <v>0</v>
      </c>
    </row>
    <row r="148" spans="1:6">
      <c r="A148" s="1" t="s">
        <v>9</v>
      </c>
      <c r="B148" s="73">
        <f t="shared" si="7"/>
        <v>0</v>
      </c>
      <c r="C148" s="82">
        <v>0</v>
      </c>
      <c r="D148" s="82">
        <v>0</v>
      </c>
      <c r="E148" s="82">
        <v>0</v>
      </c>
      <c r="F148" s="31">
        <v>0</v>
      </c>
    </row>
    <row r="149" spans="1:6">
      <c r="A149" s="1" t="s">
        <v>11</v>
      </c>
      <c r="B149" s="73">
        <f t="shared" si="7"/>
        <v>0</v>
      </c>
      <c r="C149" s="73">
        <v>0</v>
      </c>
      <c r="D149" s="74">
        <v>0</v>
      </c>
      <c r="E149" s="74">
        <v>0</v>
      </c>
      <c r="F149" s="5">
        <v>0</v>
      </c>
    </row>
    <row r="150" spans="1:6" ht="13.5" thickBot="1">
      <c r="A150" s="1" t="s">
        <v>10</v>
      </c>
      <c r="B150" s="73">
        <f t="shared" si="7"/>
        <v>0</v>
      </c>
      <c r="C150" s="80">
        <v>0</v>
      </c>
      <c r="D150" s="81">
        <v>0</v>
      </c>
      <c r="E150" s="81">
        <v>0</v>
      </c>
      <c r="F150" s="21">
        <v>0</v>
      </c>
    </row>
    <row r="151" spans="1:6" ht="13.5" thickBot="1">
      <c r="A151" s="83" t="s">
        <v>8</v>
      </c>
      <c r="B151" s="84">
        <f t="shared" si="7"/>
        <v>-2.2351741790771484E-8</v>
      </c>
      <c r="C151" s="84">
        <v>-2.2351741790771484E-8</v>
      </c>
      <c r="D151" s="85">
        <v>0</v>
      </c>
      <c r="E151" s="84">
        <v>0</v>
      </c>
      <c r="F151" s="84">
        <v>0</v>
      </c>
    </row>
    <row r="152" spans="1:6">
      <c r="A152" s="1" t="s">
        <v>312</v>
      </c>
      <c r="B152" s="73">
        <f t="shared" si="7"/>
        <v>162192626.03</v>
      </c>
      <c r="C152" s="74">
        <v>0</v>
      </c>
      <c r="D152" s="86">
        <v>142617626.03</v>
      </c>
      <c r="E152" s="87">
        <v>10875000</v>
      </c>
      <c r="F152" s="87">
        <v>8700000</v>
      </c>
    </row>
    <row r="153" spans="1:6">
      <c r="A153" s="1" t="s">
        <v>313</v>
      </c>
      <c r="B153" s="73">
        <f t="shared" si="7"/>
        <v>162192626.03</v>
      </c>
      <c r="C153" s="74">
        <v>0</v>
      </c>
      <c r="D153" s="74">
        <v>142617626.03</v>
      </c>
      <c r="E153" s="88">
        <v>10875000</v>
      </c>
      <c r="F153" s="88">
        <v>8700000</v>
      </c>
    </row>
    <row r="154" spans="1:6">
      <c r="A154" s="1" t="s">
        <v>314</v>
      </c>
      <c r="B154" s="73"/>
      <c r="C154" s="89">
        <v>0</v>
      </c>
      <c r="D154" s="89">
        <v>0.71308813015000005</v>
      </c>
      <c r="E154" s="90">
        <v>1</v>
      </c>
      <c r="F154" s="90">
        <v>1</v>
      </c>
    </row>
    <row r="155" spans="1:6">
      <c r="A155" s="1" t="s">
        <v>12</v>
      </c>
      <c r="B155" s="4"/>
      <c r="C155" s="64">
        <v>9.4999999999999998E-3</v>
      </c>
      <c r="D155" s="64">
        <v>1.0999999999999999E-2</v>
      </c>
      <c r="E155" s="65">
        <v>0</v>
      </c>
      <c r="F155" s="65">
        <v>0</v>
      </c>
    </row>
    <row r="156" spans="1:6">
      <c r="A156" s="26" t="s">
        <v>0</v>
      </c>
      <c r="B156" s="4"/>
      <c r="C156" s="66">
        <v>1.0284E-2</v>
      </c>
      <c r="D156" s="66">
        <v>1.1783999999999999E-2</v>
      </c>
      <c r="E156" s="67">
        <v>7.8399999999999997E-4</v>
      </c>
      <c r="F156" s="67">
        <v>7.8399999999999997E-4</v>
      </c>
    </row>
    <row r="157" spans="1:6">
      <c r="A157" s="1" t="s">
        <v>3</v>
      </c>
      <c r="B157" s="73"/>
      <c r="C157" s="91">
        <v>89</v>
      </c>
      <c r="D157" s="91">
        <v>89</v>
      </c>
      <c r="E157" s="92">
        <v>89</v>
      </c>
      <c r="F157" s="92">
        <v>89</v>
      </c>
    </row>
    <row r="158" spans="1:6" ht="13.5" thickBot="1">
      <c r="A158" s="1" t="s">
        <v>315</v>
      </c>
      <c r="B158" s="80"/>
      <c r="C158" s="81">
        <v>0</v>
      </c>
      <c r="D158" s="81">
        <v>563910.62</v>
      </c>
      <c r="E158" s="80">
        <v>2078.94</v>
      </c>
      <c r="F158" s="80">
        <v>1663.15</v>
      </c>
    </row>
    <row r="162" spans="1:6" ht="13.5" thickBot="1">
      <c r="A162" s="2" t="s">
        <v>1</v>
      </c>
      <c r="B162" s="20"/>
      <c r="C162" s="60"/>
      <c r="D162" s="60"/>
      <c r="E162" s="59"/>
      <c r="F162" s="59"/>
    </row>
    <row r="163" spans="1:6">
      <c r="A163" s="1"/>
      <c r="B163" s="10" t="s">
        <v>14</v>
      </c>
      <c r="C163" s="8" t="s">
        <v>98</v>
      </c>
      <c r="D163" s="72" t="s">
        <v>97</v>
      </c>
      <c r="E163" s="8" t="s">
        <v>86</v>
      </c>
      <c r="F163" s="8" t="s">
        <v>157</v>
      </c>
    </row>
    <row r="164" spans="1:6">
      <c r="A164" s="1" t="s">
        <v>87</v>
      </c>
      <c r="B164" s="73">
        <f>SUM(C164:F164)</f>
        <v>408900000</v>
      </c>
      <c r="C164" s="73">
        <v>189325000</v>
      </c>
      <c r="D164" s="74">
        <v>200000000</v>
      </c>
      <c r="E164" s="73">
        <v>10875000</v>
      </c>
      <c r="F164" s="73">
        <v>8700000</v>
      </c>
    </row>
    <row r="165" spans="1:6">
      <c r="A165" s="1" t="s">
        <v>316</v>
      </c>
      <c r="B165" s="73">
        <f>SUM(C165:F165)</f>
        <v>162192626.03</v>
      </c>
      <c r="C165" s="73">
        <v>0</v>
      </c>
      <c r="D165" s="73">
        <v>142617626.03</v>
      </c>
      <c r="E165" s="73">
        <v>10875000</v>
      </c>
      <c r="F165" s="73">
        <v>8700000</v>
      </c>
    </row>
    <row r="166" spans="1:6">
      <c r="A166" s="1" t="s">
        <v>317</v>
      </c>
      <c r="B166" s="73">
        <f t="shared" ref="B166:B176" si="8">SUM(C166:F166)</f>
        <v>162192626.03</v>
      </c>
      <c r="C166" s="73">
        <v>0</v>
      </c>
      <c r="D166" s="73">
        <v>142617626.03</v>
      </c>
      <c r="E166" s="73">
        <v>10875000</v>
      </c>
      <c r="F166" s="73">
        <v>8700000</v>
      </c>
    </row>
    <row r="167" spans="1:6">
      <c r="A167" s="1" t="s">
        <v>2</v>
      </c>
      <c r="B167" s="73">
        <f t="shared" si="8"/>
        <v>21689862.07</v>
      </c>
      <c r="C167" s="73">
        <v>0</v>
      </c>
      <c r="D167" s="75">
        <v>21689862.07</v>
      </c>
      <c r="E167" s="73">
        <v>0</v>
      </c>
      <c r="F167" s="73">
        <v>0</v>
      </c>
    </row>
    <row r="168" spans="1:6">
      <c r="A168" s="76" t="s">
        <v>6</v>
      </c>
      <c r="B168" s="77">
        <f t="shared" si="8"/>
        <v>0</v>
      </c>
      <c r="C168" s="77">
        <v>0</v>
      </c>
      <c r="D168" s="78">
        <v>0</v>
      </c>
      <c r="E168" s="77">
        <v>0</v>
      </c>
      <c r="F168" s="77">
        <v>0</v>
      </c>
    </row>
    <row r="169" spans="1:6" ht="13.5" thickBot="1">
      <c r="A169" s="79" t="s">
        <v>7</v>
      </c>
      <c r="B169" s="80">
        <f t="shared" si="8"/>
        <v>0</v>
      </c>
      <c r="C169" s="80">
        <v>0</v>
      </c>
      <c r="D169" s="81">
        <v>0</v>
      </c>
      <c r="E169" s="80">
        <v>0</v>
      </c>
      <c r="F169" s="80">
        <v>0</v>
      </c>
    </row>
    <row r="170" spans="1:6">
      <c r="A170" s="1" t="s">
        <v>4</v>
      </c>
      <c r="B170" s="73">
        <f t="shared" si="8"/>
        <v>0</v>
      </c>
      <c r="C170" s="82">
        <v>0</v>
      </c>
      <c r="D170" s="82">
        <v>0</v>
      </c>
      <c r="E170" s="82">
        <v>0</v>
      </c>
      <c r="F170" s="32">
        <v>0</v>
      </c>
    </row>
    <row r="171" spans="1:6">
      <c r="A171" s="1" t="s">
        <v>9</v>
      </c>
      <c r="B171" s="73">
        <f t="shared" si="8"/>
        <v>0</v>
      </c>
      <c r="C171" s="82">
        <v>0</v>
      </c>
      <c r="D171" s="82">
        <v>0</v>
      </c>
      <c r="E171" s="82">
        <v>0</v>
      </c>
      <c r="F171" s="31">
        <v>0</v>
      </c>
    </row>
    <row r="172" spans="1:6">
      <c r="A172" s="1" t="s">
        <v>11</v>
      </c>
      <c r="B172" s="73">
        <f t="shared" si="8"/>
        <v>0</v>
      </c>
      <c r="C172" s="73">
        <v>0</v>
      </c>
      <c r="D172" s="74">
        <v>0</v>
      </c>
      <c r="E172" s="74">
        <v>0</v>
      </c>
      <c r="F172" s="5">
        <v>0</v>
      </c>
    </row>
    <row r="173" spans="1:6" ht="13.5" thickBot="1">
      <c r="A173" s="1" t="s">
        <v>10</v>
      </c>
      <c r="B173" s="73">
        <f t="shared" si="8"/>
        <v>0</v>
      </c>
      <c r="C173" s="80">
        <v>0</v>
      </c>
      <c r="D173" s="81">
        <v>0</v>
      </c>
      <c r="E173" s="81">
        <v>0</v>
      </c>
      <c r="F173" s="21">
        <v>0</v>
      </c>
    </row>
    <row r="174" spans="1:6" ht="13.5" thickBot="1">
      <c r="A174" s="83" t="s">
        <v>8</v>
      </c>
      <c r="B174" s="84">
        <f t="shared" si="8"/>
        <v>0</v>
      </c>
      <c r="C174" s="84">
        <v>0</v>
      </c>
      <c r="D174" s="85">
        <v>0</v>
      </c>
      <c r="E174" s="84">
        <v>0</v>
      </c>
      <c r="F174" s="84">
        <v>0</v>
      </c>
    </row>
    <row r="175" spans="1:6">
      <c r="A175" s="1" t="s">
        <v>318</v>
      </c>
      <c r="B175" s="73">
        <f t="shared" si="8"/>
        <v>140502763.96000001</v>
      </c>
      <c r="C175" s="74">
        <v>0</v>
      </c>
      <c r="D175" s="86">
        <v>120927763.96000001</v>
      </c>
      <c r="E175" s="87">
        <v>10875000</v>
      </c>
      <c r="F175" s="87">
        <v>8700000</v>
      </c>
    </row>
    <row r="176" spans="1:6">
      <c r="A176" s="1" t="s">
        <v>319</v>
      </c>
      <c r="B176" s="73">
        <f t="shared" si="8"/>
        <v>140502763.96000001</v>
      </c>
      <c r="C176" s="74">
        <v>0</v>
      </c>
      <c r="D176" s="74">
        <v>120927763.96000001</v>
      </c>
      <c r="E176" s="88">
        <v>10875000</v>
      </c>
      <c r="F176" s="88">
        <v>8700000</v>
      </c>
    </row>
    <row r="177" spans="1:6">
      <c r="A177" s="1" t="s">
        <v>320</v>
      </c>
      <c r="B177" s="73"/>
      <c r="C177" s="89">
        <v>0</v>
      </c>
      <c r="D177" s="89">
        <v>0.6046388198</v>
      </c>
      <c r="E177" s="90">
        <v>1</v>
      </c>
      <c r="F177" s="90">
        <v>1</v>
      </c>
    </row>
    <row r="178" spans="1:6">
      <c r="A178" s="1" t="s">
        <v>12</v>
      </c>
      <c r="B178" s="4"/>
      <c r="C178" s="64">
        <v>9.4999999999999998E-3</v>
      </c>
      <c r="D178" s="64">
        <v>1.0999999999999999E-2</v>
      </c>
      <c r="E178" s="65">
        <v>0</v>
      </c>
      <c r="F178" s="65">
        <v>0</v>
      </c>
    </row>
    <row r="179" spans="1:6">
      <c r="A179" s="26" t="s">
        <v>0</v>
      </c>
      <c r="B179" s="4"/>
      <c r="C179" s="66">
        <v>1.95E-2</v>
      </c>
      <c r="D179" s="66">
        <v>2.0999999999999998E-2</v>
      </c>
      <c r="E179" s="67">
        <v>0.01</v>
      </c>
      <c r="F179" s="67">
        <v>0.01</v>
      </c>
    </row>
    <row r="180" spans="1:6">
      <c r="A180" s="1" t="s">
        <v>3</v>
      </c>
      <c r="B180" s="73"/>
      <c r="C180" s="91">
        <v>92</v>
      </c>
      <c r="D180" s="91">
        <v>92</v>
      </c>
      <c r="E180" s="92">
        <v>92</v>
      </c>
      <c r="F180" s="92">
        <v>92</v>
      </c>
    </row>
    <row r="181" spans="1:6" ht="13.5" thickBot="1">
      <c r="A181" s="1" t="s">
        <v>321</v>
      </c>
      <c r="B181" s="80"/>
      <c r="C181" s="81">
        <v>0</v>
      </c>
      <c r="D181" s="81">
        <v>754896.58</v>
      </c>
      <c r="E181" s="80">
        <v>27410.959999999999</v>
      </c>
      <c r="F181" s="80">
        <v>21928.77</v>
      </c>
    </row>
    <row r="184" spans="1:6" ht="13.5" thickBot="1">
      <c r="A184" s="2" t="s">
        <v>1</v>
      </c>
      <c r="B184" s="20"/>
      <c r="C184" s="60"/>
      <c r="D184" s="60"/>
      <c r="E184" s="59"/>
      <c r="F184" s="59"/>
    </row>
    <row r="185" spans="1:6">
      <c r="A185" s="1"/>
      <c r="B185" s="10" t="s">
        <v>14</v>
      </c>
      <c r="C185" s="8" t="s">
        <v>98</v>
      </c>
      <c r="D185" s="72" t="s">
        <v>97</v>
      </c>
      <c r="E185" s="8" t="s">
        <v>86</v>
      </c>
      <c r="F185" s="8" t="s">
        <v>157</v>
      </c>
    </row>
    <row r="186" spans="1:6">
      <c r="A186" s="1" t="s">
        <v>87</v>
      </c>
      <c r="B186" s="73">
        <f t="shared" ref="B186:B198" si="9">SUM(C186:F186)</f>
        <v>408900000</v>
      </c>
      <c r="C186" s="73">
        <v>189325000</v>
      </c>
      <c r="D186" s="74">
        <v>200000000</v>
      </c>
      <c r="E186" s="73">
        <v>10875000</v>
      </c>
      <c r="F186" s="73">
        <v>8700000</v>
      </c>
    </row>
    <row r="187" spans="1:6">
      <c r="A187" s="1" t="s">
        <v>322</v>
      </c>
      <c r="B187" s="73">
        <f t="shared" si="9"/>
        <v>140502763.96000001</v>
      </c>
      <c r="C187" s="73">
        <v>0</v>
      </c>
      <c r="D187" s="73">
        <v>120927763.96000001</v>
      </c>
      <c r="E187" s="73">
        <v>10875000</v>
      </c>
      <c r="F187" s="73">
        <v>8700000</v>
      </c>
    </row>
    <row r="188" spans="1:6">
      <c r="A188" s="1" t="s">
        <v>323</v>
      </c>
      <c r="B188" s="73">
        <f t="shared" si="9"/>
        <v>140502763.96000001</v>
      </c>
      <c r="C188" s="73">
        <v>0</v>
      </c>
      <c r="D188" s="73">
        <v>120927763.96000001</v>
      </c>
      <c r="E188" s="73">
        <v>10875000</v>
      </c>
      <c r="F188" s="73">
        <v>8700000</v>
      </c>
    </row>
    <row r="189" spans="1:6">
      <c r="A189" s="1" t="s">
        <v>2</v>
      </c>
      <c r="B189" s="73">
        <f t="shared" si="9"/>
        <v>15838363.35</v>
      </c>
      <c r="C189" s="73">
        <v>0</v>
      </c>
      <c r="D189" s="75">
        <v>15838363.35</v>
      </c>
      <c r="E189" s="73">
        <v>0</v>
      </c>
      <c r="F189" s="73">
        <v>0</v>
      </c>
    </row>
    <row r="190" spans="1:6">
      <c r="A190" s="76" t="s">
        <v>6</v>
      </c>
      <c r="B190" s="77">
        <f t="shared" si="9"/>
        <v>0</v>
      </c>
      <c r="C190" s="77">
        <v>0</v>
      </c>
      <c r="D190" s="78">
        <v>0</v>
      </c>
      <c r="E190" s="77">
        <v>0</v>
      </c>
      <c r="F190" s="77">
        <v>0</v>
      </c>
    </row>
    <row r="191" spans="1:6" ht="13.5" thickBot="1">
      <c r="A191" s="79" t="s">
        <v>7</v>
      </c>
      <c r="B191" s="80">
        <f t="shared" si="9"/>
        <v>0</v>
      </c>
      <c r="C191" s="80">
        <v>0</v>
      </c>
      <c r="D191" s="81">
        <v>0</v>
      </c>
      <c r="E191" s="80">
        <v>0</v>
      </c>
      <c r="F191" s="80">
        <v>0</v>
      </c>
    </row>
    <row r="192" spans="1:6">
      <c r="A192" s="1" t="s">
        <v>4</v>
      </c>
      <c r="B192" s="73">
        <f t="shared" si="9"/>
        <v>0</v>
      </c>
      <c r="C192" s="82">
        <v>0</v>
      </c>
      <c r="D192" s="82">
        <v>0</v>
      </c>
      <c r="E192" s="82">
        <v>0</v>
      </c>
      <c r="F192" s="32">
        <v>0</v>
      </c>
    </row>
    <row r="193" spans="1:6">
      <c r="A193" s="1" t="s">
        <v>9</v>
      </c>
      <c r="B193" s="73">
        <f t="shared" si="9"/>
        <v>0</v>
      </c>
      <c r="C193" s="82">
        <v>0</v>
      </c>
      <c r="D193" s="82">
        <v>0</v>
      </c>
      <c r="E193" s="82">
        <v>0</v>
      </c>
      <c r="F193" s="31">
        <v>0</v>
      </c>
    </row>
    <row r="194" spans="1:6">
      <c r="A194" s="1" t="s">
        <v>11</v>
      </c>
      <c r="B194" s="73">
        <f t="shared" si="9"/>
        <v>0</v>
      </c>
      <c r="C194" s="73">
        <v>0</v>
      </c>
      <c r="D194" s="74">
        <v>0</v>
      </c>
      <c r="E194" s="74">
        <v>0</v>
      </c>
      <c r="F194" s="5">
        <v>0</v>
      </c>
    </row>
    <row r="195" spans="1:6" ht="13.5" thickBot="1">
      <c r="A195" s="1" t="s">
        <v>10</v>
      </c>
      <c r="B195" s="73">
        <f t="shared" si="9"/>
        <v>0</v>
      </c>
      <c r="C195" s="80">
        <v>0</v>
      </c>
      <c r="D195" s="81">
        <v>0</v>
      </c>
      <c r="E195" s="81">
        <v>0</v>
      </c>
      <c r="F195" s="21">
        <v>0</v>
      </c>
    </row>
    <row r="196" spans="1:6" ht="13.5" thickBot="1">
      <c r="A196" s="83" t="s">
        <v>8</v>
      </c>
      <c r="B196" s="84">
        <f t="shared" si="9"/>
        <v>0</v>
      </c>
      <c r="C196" s="84">
        <v>0</v>
      </c>
      <c r="D196" s="85">
        <v>0</v>
      </c>
      <c r="E196" s="84">
        <v>0</v>
      </c>
      <c r="F196" s="84">
        <v>0</v>
      </c>
    </row>
    <row r="197" spans="1:6">
      <c r="A197" s="1" t="s">
        <v>324</v>
      </c>
      <c r="B197" s="73">
        <f t="shared" si="9"/>
        <v>124664400.61000001</v>
      </c>
      <c r="C197" s="74">
        <v>0</v>
      </c>
      <c r="D197" s="86">
        <v>105089400.61000001</v>
      </c>
      <c r="E197" s="87">
        <v>10875000</v>
      </c>
      <c r="F197" s="87">
        <v>8700000</v>
      </c>
    </row>
    <row r="198" spans="1:6">
      <c r="A198" s="1" t="s">
        <v>325</v>
      </c>
      <c r="B198" s="73">
        <f t="shared" si="9"/>
        <v>124664400.61000001</v>
      </c>
      <c r="C198" s="74">
        <v>0</v>
      </c>
      <c r="D198" s="74">
        <v>105089400.61000001</v>
      </c>
      <c r="E198" s="88">
        <v>10875000</v>
      </c>
      <c r="F198" s="88">
        <v>8700000</v>
      </c>
    </row>
    <row r="199" spans="1:6">
      <c r="A199" s="1" t="s">
        <v>326</v>
      </c>
      <c r="B199" s="73"/>
      <c r="C199" s="89">
        <v>0</v>
      </c>
      <c r="D199" s="89">
        <v>0.52544700305000003</v>
      </c>
      <c r="E199" s="90">
        <v>1</v>
      </c>
      <c r="F199" s="90">
        <v>1</v>
      </c>
    </row>
    <row r="200" spans="1:6">
      <c r="A200" s="1" t="s">
        <v>12</v>
      </c>
      <c r="B200" s="4"/>
      <c r="C200" s="64">
        <v>9.4999999999999998E-3</v>
      </c>
      <c r="D200" s="64">
        <v>1.0999999999999999E-2</v>
      </c>
      <c r="E200" s="65">
        <v>0</v>
      </c>
      <c r="F200" s="65">
        <v>0</v>
      </c>
    </row>
    <row r="201" spans="1:6">
      <c r="A201" s="26" t="s">
        <v>0</v>
      </c>
      <c r="B201" s="4"/>
      <c r="C201" s="66">
        <v>3.2535000000000001E-2</v>
      </c>
      <c r="D201" s="66">
        <v>3.4034999999999996E-2</v>
      </c>
      <c r="E201" s="67">
        <v>2.3035E-2</v>
      </c>
      <c r="F201" s="67">
        <v>2.3035E-2</v>
      </c>
    </row>
    <row r="202" spans="1:6">
      <c r="A202" s="1" t="s">
        <v>3</v>
      </c>
      <c r="B202" s="73"/>
      <c r="C202" s="91">
        <v>92</v>
      </c>
      <c r="D202" s="91">
        <v>92</v>
      </c>
      <c r="E202" s="92">
        <v>92</v>
      </c>
      <c r="F202" s="92">
        <v>92</v>
      </c>
    </row>
    <row r="203" spans="1:6" ht="13.5" thickBot="1">
      <c r="A203" s="1" t="s">
        <v>327</v>
      </c>
      <c r="B203" s="80"/>
      <c r="C203" s="81">
        <v>0</v>
      </c>
      <c r="D203" s="81">
        <v>1037401.19</v>
      </c>
      <c r="E203" s="80">
        <v>63141.14</v>
      </c>
      <c r="F203" s="80">
        <v>50512.92</v>
      </c>
    </row>
    <row r="206" spans="1:6" ht="13.5" thickBot="1">
      <c r="A206" s="2" t="s">
        <v>1</v>
      </c>
      <c r="B206" s="20"/>
      <c r="C206" s="60"/>
      <c r="D206" s="60"/>
      <c r="E206" s="59"/>
      <c r="F206" s="59"/>
    </row>
    <row r="207" spans="1:6">
      <c r="A207" s="1"/>
      <c r="B207" s="10" t="s">
        <v>14</v>
      </c>
      <c r="C207" s="8" t="s">
        <v>98</v>
      </c>
      <c r="D207" s="72" t="s">
        <v>97</v>
      </c>
      <c r="E207" s="8" t="s">
        <v>86</v>
      </c>
      <c r="F207" s="8" t="s">
        <v>157</v>
      </c>
    </row>
    <row r="208" spans="1:6">
      <c r="A208" s="1" t="s">
        <v>87</v>
      </c>
      <c r="B208" s="73">
        <f t="shared" ref="B208:B220" si="10">SUM(C208:F208)</f>
        <v>408900000</v>
      </c>
      <c r="C208" s="73">
        <v>189325000</v>
      </c>
      <c r="D208" s="74">
        <v>200000000</v>
      </c>
      <c r="E208" s="73">
        <v>10875000</v>
      </c>
      <c r="F208" s="73">
        <v>8700000</v>
      </c>
    </row>
    <row r="209" spans="1:6">
      <c r="A209" s="1" t="s">
        <v>328</v>
      </c>
      <c r="B209" s="73">
        <f t="shared" si="10"/>
        <v>124664400.61000001</v>
      </c>
      <c r="C209" s="73">
        <v>0</v>
      </c>
      <c r="D209" s="73">
        <v>105089400.61000001</v>
      </c>
      <c r="E209" s="73">
        <v>10875000</v>
      </c>
      <c r="F209" s="73">
        <v>8700000</v>
      </c>
    </row>
    <row r="210" spans="1:6">
      <c r="A210" s="1" t="s">
        <v>329</v>
      </c>
      <c r="B210" s="73">
        <f t="shared" si="10"/>
        <v>124664400.61000001</v>
      </c>
      <c r="C210" s="73">
        <v>0</v>
      </c>
      <c r="D210" s="73">
        <v>105089400.61000001</v>
      </c>
      <c r="E210" s="73">
        <v>10875000</v>
      </c>
      <c r="F210" s="73">
        <v>8700000</v>
      </c>
    </row>
    <row r="211" spans="1:6">
      <c r="A211" s="1" t="s">
        <v>2</v>
      </c>
      <c r="B211" s="73">
        <f t="shared" si="10"/>
        <v>17701297.510000002</v>
      </c>
      <c r="C211" s="73">
        <v>0</v>
      </c>
      <c r="D211" s="75">
        <v>17701297.510000002</v>
      </c>
      <c r="E211" s="73">
        <v>0</v>
      </c>
      <c r="F211" s="73">
        <v>0</v>
      </c>
    </row>
    <row r="212" spans="1:6">
      <c r="A212" s="76" t="s">
        <v>6</v>
      </c>
      <c r="B212" s="77">
        <f t="shared" si="10"/>
        <v>0</v>
      </c>
      <c r="C212" s="77">
        <v>0</v>
      </c>
      <c r="D212" s="78">
        <v>0</v>
      </c>
      <c r="E212" s="77">
        <v>0</v>
      </c>
      <c r="F212" s="77">
        <v>0</v>
      </c>
    </row>
    <row r="213" spans="1:6" ht="13.5" thickBot="1">
      <c r="A213" s="79" t="s">
        <v>7</v>
      </c>
      <c r="B213" s="80">
        <f t="shared" si="10"/>
        <v>0</v>
      </c>
      <c r="C213" s="80">
        <v>0</v>
      </c>
      <c r="D213" s="81">
        <v>0</v>
      </c>
      <c r="E213" s="80">
        <v>0</v>
      </c>
      <c r="F213" s="80">
        <v>0</v>
      </c>
    </row>
    <row r="214" spans="1:6">
      <c r="A214" s="1" t="s">
        <v>4</v>
      </c>
      <c r="B214" s="73">
        <f t="shared" si="10"/>
        <v>0</v>
      </c>
      <c r="C214" s="82">
        <v>0</v>
      </c>
      <c r="D214" s="82">
        <v>0</v>
      </c>
      <c r="E214" s="82">
        <v>0</v>
      </c>
      <c r="F214" s="32">
        <v>0</v>
      </c>
    </row>
    <row r="215" spans="1:6">
      <c r="A215" s="1" t="s">
        <v>9</v>
      </c>
      <c r="B215" s="73">
        <f t="shared" si="10"/>
        <v>0</v>
      </c>
      <c r="C215" s="82">
        <v>0</v>
      </c>
      <c r="D215" s="82">
        <v>0</v>
      </c>
      <c r="E215" s="82">
        <v>0</v>
      </c>
      <c r="F215" s="31">
        <v>0</v>
      </c>
    </row>
    <row r="216" spans="1:6">
      <c r="A216" s="1" t="s">
        <v>11</v>
      </c>
      <c r="B216" s="73">
        <f t="shared" si="10"/>
        <v>0</v>
      </c>
      <c r="C216" s="73">
        <v>0</v>
      </c>
      <c r="D216" s="74">
        <v>0</v>
      </c>
      <c r="E216" s="74">
        <v>0</v>
      </c>
      <c r="F216" s="5">
        <v>0</v>
      </c>
    </row>
    <row r="217" spans="1:6" ht="13.5" thickBot="1">
      <c r="A217" s="1" t="s">
        <v>10</v>
      </c>
      <c r="B217" s="73">
        <f t="shared" si="10"/>
        <v>0</v>
      </c>
      <c r="C217" s="80">
        <v>0</v>
      </c>
      <c r="D217" s="81">
        <v>0</v>
      </c>
      <c r="E217" s="81">
        <v>0</v>
      </c>
      <c r="F217" s="21">
        <v>0</v>
      </c>
    </row>
    <row r="218" spans="1:6" ht="13.5" thickBot="1">
      <c r="A218" s="83" t="s">
        <v>8</v>
      </c>
      <c r="B218" s="84">
        <f t="shared" si="10"/>
        <v>0</v>
      </c>
      <c r="C218" s="84">
        <v>0</v>
      </c>
      <c r="D218" s="85">
        <v>0</v>
      </c>
      <c r="E218" s="84">
        <v>0</v>
      </c>
      <c r="F218" s="84">
        <v>0</v>
      </c>
    </row>
    <row r="219" spans="1:6">
      <c r="A219" s="1" t="s">
        <v>330</v>
      </c>
      <c r="B219" s="73">
        <f t="shared" si="10"/>
        <v>106963103.10000001</v>
      </c>
      <c r="C219" s="74">
        <v>0</v>
      </c>
      <c r="D219" s="86">
        <v>87388103.100000009</v>
      </c>
      <c r="E219" s="87">
        <v>10875000</v>
      </c>
      <c r="F219" s="87">
        <v>8700000</v>
      </c>
    </row>
    <row r="220" spans="1:6">
      <c r="A220" s="1" t="s">
        <v>331</v>
      </c>
      <c r="B220" s="73">
        <f t="shared" si="10"/>
        <v>106963103.10000001</v>
      </c>
      <c r="C220" s="74">
        <v>0</v>
      </c>
      <c r="D220" s="74">
        <v>87388103.100000009</v>
      </c>
      <c r="E220" s="88">
        <v>10875000</v>
      </c>
      <c r="F220" s="88">
        <v>8700000</v>
      </c>
    </row>
    <row r="221" spans="1:6">
      <c r="A221" s="1" t="s">
        <v>332</v>
      </c>
      <c r="B221" s="73"/>
      <c r="C221" s="89">
        <v>0</v>
      </c>
      <c r="D221" s="89">
        <v>0.43694051550000007</v>
      </c>
      <c r="E221" s="90">
        <v>1</v>
      </c>
      <c r="F221" s="90">
        <v>1</v>
      </c>
    </row>
    <row r="222" spans="1:6">
      <c r="A222" s="1" t="s">
        <v>12</v>
      </c>
      <c r="B222" s="4"/>
      <c r="C222" s="64">
        <v>9.4999999999999998E-3</v>
      </c>
      <c r="D222" s="64">
        <v>1.0999999999999999E-2</v>
      </c>
      <c r="E222" s="65">
        <v>0</v>
      </c>
      <c r="F222" s="65">
        <v>0</v>
      </c>
    </row>
    <row r="223" spans="1:6">
      <c r="A223" s="26" t="s">
        <v>0</v>
      </c>
      <c r="B223" s="4"/>
      <c r="C223" s="66">
        <v>3.9996999999999998E-2</v>
      </c>
      <c r="D223" s="66">
        <v>4.1496999999999999E-2</v>
      </c>
      <c r="E223" s="67">
        <v>3.0497E-2</v>
      </c>
      <c r="F223" s="67">
        <v>3.0497E-2</v>
      </c>
    </row>
    <row r="224" spans="1:6">
      <c r="A224" s="1" t="s">
        <v>3</v>
      </c>
      <c r="B224" s="73"/>
      <c r="C224" s="91">
        <v>92</v>
      </c>
      <c r="D224" s="91">
        <v>92</v>
      </c>
      <c r="E224" s="92">
        <v>92</v>
      </c>
      <c r="F224" s="92">
        <v>92</v>
      </c>
    </row>
    <row r="225" spans="1:6" ht="13.5" thickBot="1">
      <c r="A225" s="1" t="s">
        <v>333</v>
      </c>
      <c r="B225" s="80"/>
      <c r="C225" s="81">
        <v>0</v>
      </c>
      <c r="D225" s="81">
        <v>1099184.46</v>
      </c>
      <c r="E225" s="80">
        <v>83595.199999999997</v>
      </c>
      <c r="F225" s="80">
        <v>66876.160000000003</v>
      </c>
    </row>
    <row r="228" spans="1:6" ht="13.5" thickBot="1">
      <c r="A228" s="2" t="s">
        <v>1</v>
      </c>
      <c r="B228" s="20"/>
      <c r="C228" s="60"/>
      <c r="D228" s="60"/>
      <c r="E228" s="59"/>
      <c r="F228" s="59"/>
    </row>
    <row r="229" spans="1:6">
      <c r="A229" s="1"/>
      <c r="B229" s="10" t="s">
        <v>14</v>
      </c>
      <c r="C229" s="8" t="s">
        <v>98</v>
      </c>
      <c r="D229" s="72" t="s">
        <v>97</v>
      </c>
      <c r="E229" s="8" t="s">
        <v>86</v>
      </c>
      <c r="F229" s="8" t="s">
        <v>157</v>
      </c>
    </row>
    <row r="230" spans="1:6">
      <c r="A230" s="1" t="s">
        <v>87</v>
      </c>
      <c r="B230" s="73">
        <f t="shared" ref="B230:B242" si="11">SUM(C230:F230)</f>
        <v>408900000</v>
      </c>
      <c r="C230" s="73">
        <v>189325000</v>
      </c>
      <c r="D230" s="74">
        <v>200000000</v>
      </c>
      <c r="E230" s="73">
        <v>10875000</v>
      </c>
      <c r="F230" s="73">
        <v>8700000</v>
      </c>
    </row>
    <row r="231" spans="1:6">
      <c r="A231" s="1" t="s">
        <v>337</v>
      </c>
      <c r="B231" s="73">
        <f t="shared" si="11"/>
        <v>106963103.10000001</v>
      </c>
      <c r="C231" s="73">
        <v>0</v>
      </c>
      <c r="D231" s="73">
        <v>87388103.100000009</v>
      </c>
      <c r="E231" s="73">
        <v>10875000</v>
      </c>
      <c r="F231" s="73">
        <v>8700000</v>
      </c>
    </row>
    <row r="232" spans="1:6">
      <c r="A232" s="1" t="s">
        <v>338</v>
      </c>
      <c r="B232" s="73">
        <f t="shared" si="11"/>
        <v>106963103.10000001</v>
      </c>
      <c r="C232" s="73">
        <v>0</v>
      </c>
      <c r="D232" s="73">
        <v>87388103.100000009</v>
      </c>
      <c r="E232" s="73">
        <v>10875000</v>
      </c>
      <c r="F232" s="73">
        <v>8700000</v>
      </c>
    </row>
    <row r="233" spans="1:6">
      <c r="A233" s="1" t="s">
        <v>2</v>
      </c>
      <c r="B233" s="73">
        <f t="shared" si="11"/>
        <v>38420926.43</v>
      </c>
      <c r="C233" s="73">
        <v>0</v>
      </c>
      <c r="D233" s="75">
        <v>38420926.43</v>
      </c>
      <c r="E233" s="73">
        <v>0</v>
      </c>
      <c r="F233" s="73">
        <v>0</v>
      </c>
    </row>
    <row r="234" spans="1:6">
      <c r="A234" s="76" t="s">
        <v>6</v>
      </c>
      <c r="B234" s="77">
        <f t="shared" si="11"/>
        <v>0</v>
      </c>
      <c r="C234" s="77">
        <v>0</v>
      </c>
      <c r="D234" s="78">
        <v>0</v>
      </c>
      <c r="E234" s="77">
        <v>0</v>
      </c>
      <c r="F234" s="77">
        <v>0</v>
      </c>
    </row>
    <row r="235" spans="1:6" ht="13.5" thickBot="1">
      <c r="A235" s="79" t="s">
        <v>7</v>
      </c>
      <c r="B235" s="80">
        <f t="shared" si="11"/>
        <v>0</v>
      </c>
      <c r="C235" s="80">
        <v>0</v>
      </c>
      <c r="D235" s="81">
        <v>0</v>
      </c>
      <c r="E235" s="80">
        <v>0</v>
      </c>
      <c r="F235" s="80">
        <v>0</v>
      </c>
    </row>
    <row r="236" spans="1:6">
      <c r="A236" s="1" t="s">
        <v>4</v>
      </c>
      <c r="B236" s="73">
        <f t="shared" si="11"/>
        <v>0</v>
      </c>
      <c r="C236" s="82">
        <v>0</v>
      </c>
      <c r="D236" s="82">
        <v>0</v>
      </c>
      <c r="E236" s="82">
        <v>0</v>
      </c>
      <c r="F236" s="32">
        <v>0</v>
      </c>
    </row>
    <row r="237" spans="1:6">
      <c r="A237" s="1" t="s">
        <v>9</v>
      </c>
      <c r="B237" s="73">
        <f t="shared" si="11"/>
        <v>0</v>
      </c>
      <c r="C237" s="82">
        <v>0</v>
      </c>
      <c r="D237" s="82">
        <v>0</v>
      </c>
      <c r="E237" s="82">
        <v>0</v>
      </c>
      <c r="F237" s="31">
        <v>0</v>
      </c>
    </row>
    <row r="238" spans="1:6">
      <c r="A238" s="1" t="s">
        <v>11</v>
      </c>
      <c r="B238" s="73">
        <f t="shared" si="11"/>
        <v>0</v>
      </c>
      <c r="C238" s="73">
        <v>0</v>
      </c>
      <c r="D238" s="74">
        <v>0</v>
      </c>
      <c r="E238" s="74">
        <v>0</v>
      </c>
      <c r="F238" s="5">
        <v>0</v>
      </c>
    </row>
    <row r="239" spans="1:6" ht="13.5" thickBot="1">
      <c r="A239" s="1" t="s">
        <v>10</v>
      </c>
      <c r="B239" s="73">
        <f t="shared" si="11"/>
        <v>0</v>
      </c>
      <c r="C239" s="80">
        <v>0</v>
      </c>
      <c r="D239" s="81">
        <v>0</v>
      </c>
      <c r="E239" s="81">
        <v>0</v>
      </c>
      <c r="F239" s="21">
        <v>0</v>
      </c>
    </row>
    <row r="240" spans="1:6" ht="13.5" thickBot="1">
      <c r="A240" s="83" t="s">
        <v>8</v>
      </c>
      <c r="B240" s="84">
        <f t="shared" si="11"/>
        <v>0</v>
      </c>
      <c r="C240" s="84">
        <v>0</v>
      </c>
      <c r="D240" s="85">
        <v>0</v>
      </c>
      <c r="E240" s="84">
        <v>0</v>
      </c>
      <c r="F240" s="84">
        <v>0</v>
      </c>
    </row>
    <row r="241" spans="1:6">
      <c r="A241" s="1" t="s">
        <v>339</v>
      </c>
      <c r="B241" s="73">
        <f t="shared" si="11"/>
        <v>68542176.670000017</v>
      </c>
      <c r="C241" s="74">
        <v>0</v>
      </c>
      <c r="D241" s="86">
        <v>48967176.670000009</v>
      </c>
      <c r="E241" s="87">
        <v>10875000</v>
      </c>
      <c r="F241" s="87">
        <v>8700000</v>
      </c>
    </row>
    <row r="242" spans="1:6">
      <c r="A242" s="1" t="s">
        <v>340</v>
      </c>
      <c r="B242" s="73">
        <f t="shared" si="11"/>
        <v>68542176.670000017</v>
      </c>
      <c r="C242" s="74">
        <v>0</v>
      </c>
      <c r="D242" s="74">
        <v>48967176.670000009</v>
      </c>
      <c r="E242" s="88">
        <v>10875000</v>
      </c>
      <c r="F242" s="88">
        <v>8700000</v>
      </c>
    </row>
    <row r="243" spans="1:6">
      <c r="A243" s="1" t="s">
        <v>341</v>
      </c>
      <c r="B243" s="73"/>
      <c r="C243" s="89">
        <v>0</v>
      </c>
      <c r="D243" s="89">
        <v>0.24483588335000003</v>
      </c>
      <c r="E243" s="90">
        <v>1</v>
      </c>
      <c r="F243" s="90">
        <v>1</v>
      </c>
    </row>
    <row r="244" spans="1:6">
      <c r="A244" s="1" t="s">
        <v>12</v>
      </c>
      <c r="B244" s="4"/>
      <c r="C244" s="64">
        <v>9.4999999999999998E-3</v>
      </c>
      <c r="D244" s="64">
        <v>1.0999999999999999E-2</v>
      </c>
      <c r="E244" s="65">
        <v>0</v>
      </c>
      <c r="F244" s="65">
        <v>0</v>
      </c>
    </row>
    <row r="245" spans="1:6">
      <c r="A245" s="26" t="s">
        <v>0</v>
      </c>
      <c r="B245" s="4"/>
      <c r="C245" s="66">
        <v>4.4235999999999998E-2</v>
      </c>
      <c r="D245" s="66">
        <v>4.5735999999999999E-2</v>
      </c>
      <c r="E245" s="67">
        <v>3.4735999999999996E-2</v>
      </c>
      <c r="F245" s="67">
        <v>3.4735999999999996E-2</v>
      </c>
    </row>
    <row r="246" spans="1:6">
      <c r="A246" s="1" t="s">
        <v>3</v>
      </c>
      <c r="B246" s="73"/>
      <c r="C246" s="91">
        <v>89</v>
      </c>
      <c r="D246" s="91">
        <v>89</v>
      </c>
      <c r="E246" s="92">
        <v>89</v>
      </c>
      <c r="F246" s="92">
        <v>89</v>
      </c>
    </row>
    <row r="247" spans="1:6" ht="13.5" thickBot="1">
      <c r="A247" s="1" t="s">
        <v>342</v>
      </c>
      <c r="B247" s="80"/>
      <c r="C247" s="81">
        <v>0</v>
      </c>
      <c r="D247" s="81">
        <v>974557.87</v>
      </c>
      <c r="E247" s="80">
        <v>92109.88</v>
      </c>
      <c r="F247" s="80">
        <v>73687.899999999994</v>
      </c>
    </row>
    <row r="250" spans="1:6" ht="13.5" thickBot="1">
      <c r="A250" s="2" t="s">
        <v>1</v>
      </c>
      <c r="B250" s="20"/>
      <c r="C250" s="60"/>
      <c r="D250" s="60"/>
      <c r="E250" s="59"/>
      <c r="F250" s="59"/>
    </row>
    <row r="251" spans="1:6">
      <c r="A251" s="1"/>
      <c r="B251" s="10" t="s">
        <v>14</v>
      </c>
      <c r="C251" s="8" t="s">
        <v>98</v>
      </c>
      <c r="D251" s="72" t="s">
        <v>97</v>
      </c>
      <c r="E251" s="8" t="s">
        <v>86</v>
      </c>
      <c r="F251" s="8" t="s">
        <v>157</v>
      </c>
    </row>
    <row r="252" spans="1:6">
      <c r="A252" s="1" t="s">
        <v>87</v>
      </c>
      <c r="B252" s="73">
        <f t="shared" ref="B252:B264" si="12">SUM(C252:F252)</f>
        <v>408900000</v>
      </c>
      <c r="C252" s="73">
        <v>189325000</v>
      </c>
      <c r="D252" s="74">
        <v>200000000</v>
      </c>
      <c r="E252" s="73">
        <v>10875000</v>
      </c>
      <c r="F252" s="73">
        <v>8700000</v>
      </c>
    </row>
    <row r="253" spans="1:6">
      <c r="A253" s="1" t="s">
        <v>347</v>
      </c>
      <c r="B253" s="73">
        <f t="shared" si="12"/>
        <v>68542176.670000017</v>
      </c>
      <c r="C253" s="73">
        <v>0</v>
      </c>
      <c r="D253" s="73">
        <v>48967176.670000009</v>
      </c>
      <c r="E253" s="73">
        <v>10875000</v>
      </c>
      <c r="F253" s="73">
        <v>8700000</v>
      </c>
    </row>
    <row r="254" spans="1:6">
      <c r="A254" s="1" t="s">
        <v>348</v>
      </c>
      <c r="B254" s="73">
        <f t="shared" si="12"/>
        <v>68542176.670000017</v>
      </c>
      <c r="C254" s="73">
        <v>0</v>
      </c>
      <c r="D254" s="73">
        <v>48967176.670000009</v>
      </c>
      <c r="E254" s="73">
        <v>10875000</v>
      </c>
      <c r="F254" s="73">
        <v>8700000</v>
      </c>
    </row>
    <row r="255" spans="1:6">
      <c r="A255" s="1" t="s">
        <v>2</v>
      </c>
      <c r="B255" s="73">
        <f t="shared" si="12"/>
        <v>10662749.549999999</v>
      </c>
      <c r="C255" s="73">
        <v>0</v>
      </c>
      <c r="D255" s="75">
        <v>9012755.0600000005</v>
      </c>
      <c r="E255" s="73">
        <v>965996.62</v>
      </c>
      <c r="F255" s="73">
        <v>683997.87</v>
      </c>
    </row>
    <row r="256" spans="1:6">
      <c r="A256" s="76" t="s">
        <v>6</v>
      </c>
      <c r="B256" s="77">
        <f t="shared" si="12"/>
        <v>0</v>
      </c>
      <c r="C256" s="77">
        <v>0</v>
      </c>
      <c r="D256" s="78">
        <v>0</v>
      </c>
      <c r="E256" s="77">
        <v>0</v>
      </c>
      <c r="F256" s="77">
        <v>0</v>
      </c>
    </row>
    <row r="257" spans="1:6" ht="13.5" thickBot="1">
      <c r="A257" s="79" t="s">
        <v>7</v>
      </c>
      <c r="B257" s="80">
        <f t="shared" si="12"/>
        <v>0</v>
      </c>
      <c r="C257" s="80">
        <v>0</v>
      </c>
      <c r="D257" s="81">
        <v>0</v>
      </c>
      <c r="E257" s="80">
        <v>0</v>
      </c>
      <c r="F257" s="80">
        <v>0</v>
      </c>
    </row>
    <row r="258" spans="1:6">
      <c r="A258" s="1" t="s">
        <v>4</v>
      </c>
      <c r="B258" s="73">
        <f t="shared" si="12"/>
        <v>0</v>
      </c>
      <c r="C258" s="82">
        <v>0</v>
      </c>
      <c r="D258" s="82">
        <v>0</v>
      </c>
      <c r="E258" s="82">
        <v>0</v>
      </c>
      <c r="F258" s="32">
        <v>0</v>
      </c>
    </row>
    <row r="259" spans="1:6">
      <c r="A259" s="1" t="s">
        <v>9</v>
      </c>
      <c r="B259" s="73">
        <f t="shared" si="12"/>
        <v>0</v>
      </c>
      <c r="C259" s="82">
        <v>0</v>
      </c>
      <c r="D259" s="82">
        <v>0</v>
      </c>
      <c r="E259" s="82">
        <v>0</v>
      </c>
      <c r="F259" s="31">
        <v>0</v>
      </c>
    </row>
    <row r="260" spans="1:6">
      <c r="A260" s="1" t="s">
        <v>11</v>
      </c>
      <c r="B260" s="73">
        <f t="shared" si="12"/>
        <v>0</v>
      </c>
      <c r="C260" s="73">
        <v>0</v>
      </c>
      <c r="D260" s="74">
        <v>0</v>
      </c>
      <c r="E260" s="74">
        <v>0</v>
      </c>
      <c r="F260" s="5">
        <v>0</v>
      </c>
    </row>
    <row r="261" spans="1:6" ht="13.5" thickBot="1">
      <c r="A261" s="1" t="s">
        <v>10</v>
      </c>
      <c r="B261" s="73">
        <f t="shared" si="12"/>
        <v>0</v>
      </c>
      <c r="C261" s="80">
        <v>0</v>
      </c>
      <c r="D261" s="81">
        <v>0</v>
      </c>
      <c r="E261" s="81">
        <v>0</v>
      </c>
      <c r="F261" s="21">
        <v>0</v>
      </c>
    </row>
    <row r="262" spans="1:6" ht="13.5" thickBot="1">
      <c r="A262" s="83" t="s">
        <v>8</v>
      </c>
      <c r="B262" s="84">
        <f t="shared" si="12"/>
        <v>0</v>
      </c>
      <c r="C262" s="84">
        <v>0</v>
      </c>
      <c r="D262" s="85">
        <v>0</v>
      </c>
      <c r="E262" s="84">
        <v>0</v>
      </c>
      <c r="F262" s="84">
        <v>0</v>
      </c>
    </row>
    <row r="263" spans="1:6">
      <c r="A263" s="1" t="s">
        <v>349</v>
      </c>
      <c r="B263" s="73">
        <f t="shared" si="12"/>
        <v>57879427.120000012</v>
      </c>
      <c r="C263" s="74">
        <v>0</v>
      </c>
      <c r="D263" s="86">
        <v>39954421.610000007</v>
      </c>
      <c r="E263" s="87">
        <v>9909003.3800000008</v>
      </c>
      <c r="F263" s="87">
        <v>8016002.1299999999</v>
      </c>
    </row>
    <row r="264" spans="1:6">
      <c r="A264" s="1" t="s">
        <v>350</v>
      </c>
      <c r="B264" s="73">
        <f t="shared" si="12"/>
        <v>57879427.120000012</v>
      </c>
      <c r="C264" s="74">
        <v>0</v>
      </c>
      <c r="D264" s="74">
        <v>39954421.610000007</v>
      </c>
      <c r="E264" s="88">
        <v>9909003.3800000008</v>
      </c>
      <c r="F264" s="88">
        <v>8016002.1299999999</v>
      </c>
    </row>
    <row r="265" spans="1:6">
      <c r="A265" s="1" t="s">
        <v>351</v>
      </c>
      <c r="B265" s="73"/>
      <c r="C265" s="89">
        <v>0</v>
      </c>
      <c r="D265" s="89">
        <v>0.19977210805000004</v>
      </c>
      <c r="E265" s="90">
        <v>0.91117272459770127</v>
      </c>
      <c r="F265" s="90">
        <v>0.92137955517241377</v>
      </c>
    </row>
    <row r="266" spans="1:6">
      <c r="A266" s="1" t="s">
        <v>12</v>
      </c>
      <c r="B266" s="4"/>
      <c r="C266" s="64">
        <v>9.4999999999999998E-3</v>
      </c>
      <c r="D266" s="64">
        <v>1.0999999999999999E-2</v>
      </c>
      <c r="E266" s="65">
        <v>0</v>
      </c>
      <c r="F266" s="65">
        <v>0</v>
      </c>
    </row>
    <row r="267" spans="1:6">
      <c r="A267" s="26" t="s">
        <v>0</v>
      </c>
      <c r="B267" s="4"/>
      <c r="C267" s="66">
        <v>4.8621999999999999E-2</v>
      </c>
      <c r="D267" s="66">
        <v>5.0122E-2</v>
      </c>
      <c r="E267" s="67">
        <v>3.9121999999999997E-2</v>
      </c>
      <c r="F267" s="67">
        <v>3.9121999999999997E-2</v>
      </c>
    </row>
    <row r="268" spans="1:6">
      <c r="A268" s="1" t="s">
        <v>3</v>
      </c>
      <c r="B268" s="73"/>
      <c r="C268" s="91">
        <v>92</v>
      </c>
      <c r="D268" s="91">
        <v>92</v>
      </c>
      <c r="E268" s="92">
        <v>92</v>
      </c>
      <c r="F268" s="92">
        <v>92</v>
      </c>
    </row>
    <row r="269" spans="1:6" ht="13.5" thickBot="1">
      <c r="A269" s="1" t="s">
        <v>352</v>
      </c>
      <c r="B269" s="80"/>
      <c r="C269" s="81">
        <v>0</v>
      </c>
      <c r="D269" s="81">
        <v>618626.36</v>
      </c>
      <c r="E269" s="80">
        <v>107237.15</v>
      </c>
      <c r="F269" s="80">
        <v>85789.72</v>
      </c>
    </row>
    <row r="272" spans="1:6" ht="13.5" thickBot="1">
      <c r="A272" s="2" t="s">
        <v>1</v>
      </c>
      <c r="B272" s="20"/>
      <c r="C272" s="60"/>
      <c r="D272" s="60"/>
      <c r="E272" s="60"/>
      <c r="F272" s="60"/>
    </row>
    <row r="273" spans="1:6">
      <c r="A273" s="1"/>
      <c r="B273" s="10" t="s">
        <v>14</v>
      </c>
      <c r="C273" s="8" t="s">
        <v>98</v>
      </c>
      <c r="D273" s="72" t="s">
        <v>97</v>
      </c>
      <c r="E273" s="8" t="s">
        <v>86</v>
      </c>
      <c r="F273" s="8" t="s">
        <v>157</v>
      </c>
    </row>
    <row r="274" spans="1:6">
      <c r="A274" s="1" t="s">
        <v>87</v>
      </c>
      <c r="B274" s="73">
        <f t="shared" ref="B274:B286" si="13">SUM(C274:F274)</f>
        <v>408900000</v>
      </c>
      <c r="C274" s="73">
        <v>189325000</v>
      </c>
      <c r="D274" s="74">
        <v>200000000</v>
      </c>
      <c r="E274" s="73">
        <v>10875000</v>
      </c>
      <c r="F274" s="73">
        <v>8700000</v>
      </c>
    </row>
    <row r="275" spans="1:6">
      <c r="A275" s="1" t="s">
        <v>353</v>
      </c>
      <c r="B275" s="73">
        <f t="shared" si="13"/>
        <v>57879427.120000012</v>
      </c>
      <c r="C275" s="73">
        <v>0</v>
      </c>
      <c r="D275" s="73">
        <v>39954421.610000007</v>
      </c>
      <c r="E275" s="73">
        <v>9909003.3800000008</v>
      </c>
      <c r="F275" s="73">
        <v>8016002.1299999999</v>
      </c>
    </row>
    <row r="276" spans="1:6">
      <c r="A276" s="1" t="s">
        <v>354</v>
      </c>
      <c r="B276" s="73">
        <f t="shared" si="13"/>
        <v>57879427.120000012</v>
      </c>
      <c r="C276" s="73">
        <v>0</v>
      </c>
      <c r="D276" s="73">
        <v>39954421.610000007</v>
      </c>
      <c r="E276" s="73">
        <v>9909003.3800000008</v>
      </c>
      <c r="F276" s="73">
        <v>8016002.1299999999</v>
      </c>
    </row>
    <row r="277" spans="1:6">
      <c r="A277" s="1" t="s">
        <v>2</v>
      </c>
      <c r="B277" s="73">
        <f t="shared" si="13"/>
        <v>6028982.5</v>
      </c>
      <c r="C277" s="73">
        <v>0</v>
      </c>
      <c r="D277" s="75">
        <v>5007082.78</v>
      </c>
      <c r="E277" s="73">
        <v>599299.25</v>
      </c>
      <c r="F277" s="73">
        <v>422600.47</v>
      </c>
    </row>
    <row r="278" spans="1:6">
      <c r="A278" s="76" t="s">
        <v>6</v>
      </c>
      <c r="B278" s="77">
        <f t="shared" si="13"/>
        <v>0</v>
      </c>
      <c r="C278" s="77">
        <v>0</v>
      </c>
      <c r="D278" s="78">
        <v>0</v>
      </c>
      <c r="E278" s="77">
        <v>0</v>
      </c>
      <c r="F278" s="77">
        <v>0</v>
      </c>
    </row>
    <row r="279" spans="1:6" ht="13.5" thickBot="1">
      <c r="A279" s="79" t="s">
        <v>7</v>
      </c>
      <c r="B279" s="80">
        <f t="shared" si="13"/>
        <v>0</v>
      </c>
      <c r="C279" s="80">
        <v>0</v>
      </c>
      <c r="D279" s="81">
        <v>0</v>
      </c>
      <c r="E279" s="80">
        <v>0</v>
      </c>
      <c r="F279" s="80">
        <v>0</v>
      </c>
    </row>
    <row r="280" spans="1:6">
      <c r="A280" s="1" t="s">
        <v>4</v>
      </c>
      <c r="B280" s="73">
        <f t="shared" si="13"/>
        <v>0</v>
      </c>
      <c r="C280" s="82">
        <v>0</v>
      </c>
      <c r="D280" s="82">
        <v>0</v>
      </c>
      <c r="E280" s="82">
        <v>0</v>
      </c>
      <c r="F280" s="136">
        <v>0</v>
      </c>
    </row>
    <row r="281" spans="1:6">
      <c r="A281" s="1" t="s">
        <v>9</v>
      </c>
      <c r="B281" s="73">
        <f t="shared" si="13"/>
        <v>0</v>
      </c>
      <c r="C281" s="82">
        <v>0</v>
      </c>
      <c r="D281" s="82">
        <v>0</v>
      </c>
      <c r="E281" s="82">
        <v>0</v>
      </c>
      <c r="F281" s="31">
        <v>0</v>
      </c>
    </row>
    <row r="282" spans="1:6">
      <c r="A282" s="1" t="s">
        <v>11</v>
      </c>
      <c r="B282" s="73">
        <f t="shared" si="13"/>
        <v>0</v>
      </c>
      <c r="C282" s="73">
        <v>0</v>
      </c>
      <c r="D282" s="74">
        <v>0</v>
      </c>
      <c r="E282" s="74">
        <v>0</v>
      </c>
      <c r="F282" s="31">
        <v>0</v>
      </c>
    </row>
    <row r="283" spans="1:6" ht="13.5" thickBot="1">
      <c r="A283" s="1" t="s">
        <v>10</v>
      </c>
      <c r="B283" s="73">
        <f t="shared" si="13"/>
        <v>0</v>
      </c>
      <c r="C283" s="80">
        <v>0</v>
      </c>
      <c r="D283" s="81">
        <v>0</v>
      </c>
      <c r="E283" s="81">
        <v>0</v>
      </c>
      <c r="F283" s="31">
        <v>0</v>
      </c>
    </row>
    <row r="284" spans="1:6" ht="13.5" thickBot="1">
      <c r="A284" s="83" t="s">
        <v>8</v>
      </c>
      <c r="B284" s="84">
        <f t="shared" si="13"/>
        <v>0</v>
      </c>
      <c r="C284" s="84">
        <v>0</v>
      </c>
      <c r="D284" s="85">
        <v>0</v>
      </c>
      <c r="E284" s="84">
        <v>0</v>
      </c>
      <c r="F284" s="84">
        <v>0</v>
      </c>
    </row>
    <row r="285" spans="1:6">
      <c r="A285" s="1" t="s">
        <v>355</v>
      </c>
      <c r="B285" s="73">
        <f t="shared" si="13"/>
        <v>51850444.620000005</v>
      </c>
      <c r="C285" s="74">
        <v>0</v>
      </c>
      <c r="D285" s="86">
        <v>34947338.830000006</v>
      </c>
      <c r="E285" s="87">
        <v>9309704.1300000008</v>
      </c>
      <c r="F285" s="87">
        <v>7593401.6600000001</v>
      </c>
    </row>
    <row r="286" spans="1:6">
      <c r="A286" s="1" t="s">
        <v>356</v>
      </c>
      <c r="B286" s="73">
        <f t="shared" si="13"/>
        <v>51850444.620000005</v>
      </c>
      <c r="C286" s="74">
        <v>0</v>
      </c>
      <c r="D286" s="74">
        <v>34947338.830000006</v>
      </c>
      <c r="E286" s="88">
        <v>9309704.1300000008</v>
      </c>
      <c r="F286" s="88">
        <v>7593401.6600000001</v>
      </c>
    </row>
    <row r="287" spans="1:6">
      <c r="A287" s="1" t="s">
        <v>357</v>
      </c>
      <c r="B287" s="73"/>
      <c r="C287" s="89">
        <v>0</v>
      </c>
      <c r="D287" s="89">
        <v>0.17473669415000004</v>
      </c>
      <c r="E287" s="90">
        <v>0.85606474758620699</v>
      </c>
      <c r="F287" s="90">
        <v>0.87280478850574716</v>
      </c>
    </row>
    <row r="288" spans="1:6">
      <c r="A288" s="1" t="s">
        <v>12</v>
      </c>
      <c r="B288" s="4"/>
      <c r="C288" s="64">
        <v>9.4999999999999998E-3</v>
      </c>
      <c r="D288" s="64">
        <v>1.0999999999999999E-2</v>
      </c>
      <c r="E288" s="65">
        <v>0</v>
      </c>
      <c r="F288" s="65">
        <v>0</v>
      </c>
    </row>
    <row r="289" spans="1:6">
      <c r="A289" s="26" t="s">
        <v>0</v>
      </c>
      <c r="B289" s="4"/>
      <c r="C289" s="66">
        <v>5.1043000000000005E-2</v>
      </c>
      <c r="D289" s="66">
        <v>5.2543000000000006E-2</v>
      </c>
      <c r="E289" s="67">
        <v>4.1543000000000004E-2</v>
      </c>
      <c r="F289" s="67">
        <v>4.1543000000000004E-2</v>
      </c>
    </row>
    <row r="290" spans="1:6">
      <c r="A290" s="1" t="s">
        <v>3</v>
      </c>
      <c r="B290" s="73"/>
      <c r="C290" s="91">
        <v>92</v>
      </c>
      <c r="D290" s="91">
        <v>92</v>
      </c>
      <c r="E290" s="92">
        <v>92</v>
      </c>
      <c r="F290" s="92">
        <v>92</v>
      </c>
    </row>
    <row r="291" spans="1:6" ht="13.5" thickBot="1">
      <c r="A291" s="1" t="s">
        <v>358</v>
      </c>
      <c r="B291" s="80"/>
      <c r="C291" s="81">
        <v>0</v>
      </c>
      <c r="D291" s="81">
        <v>529144.98</v>
      </c>
      <c r="E291" s="80">
        <v>103758.29</v>
      </c>
      <c r="F291" s="80">
        <v>83936.46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D20" sqref="D20"/>
    </sheetView>
  </sheetViews>
  <sheetFormatPr defaultRowHeight="12"/>
  <cols>
    <col min="1" max="1" width="9.140625" style="37"/>
    <col min="2" max="2" width="18.140625" style="36" customWidth="1"/>
    <col min="3" max="4" width="13.7109375" style="36" customWidth="1"/>
    <col min="5" max="6" width="9.140625" style="37"/>
    <col min="7" max="7" width="11.140625" style="37" bestFit="1" customWidth="1"/>
    <col min="8" max="257" width="9.140625" style="37"/>
    <col min="258" max="260" width="13.7109375" style="37" customWidth="1"/>
    <col min="261" max="262" width="9.140625" style="37"/>
    <col min="263" max="263" width="11.140625" style="37" bestFit="1" customWidth="1"/>
    <col min="264" max="513" width="9.140625" style="37"/>
    <col min="514" max="516" width="13.7109375" style="37" customWidth="1"/>
    <col min="517" max="518" width="9.140625" style="37"/>
    <col min="519" max="519" width="11.140625" style="37" bestFit="1" customWidth="1"/>
    <col min="520" max="769" width="9.140625" style="37"/>
    <col min="770" max="772" width="13.7109375" style="37" customWidth="1"/>
    <col min="773" max="774" width="9.140625" style="37"/>
    <col min="775" max="775" width="11.140625" style="37" bestFit="1" customWidth="1"/>
    <col min="776" max="1025" width="9.140625" style="37"/>
    <col min="1026" max="1028" width="13.7109375" style="37" customWidth="1"/>
    <col min="1029" max="1030" width="9.140625" style="37"/>
    <col min="1031" max="1031" width="11.140625" style="37" bestFit="1" customWidth="1"/>
    <col min="1032" max="1281" width="9.140625" style="37"/>
    <col min="1282" max="1284" width="13.7109375" style="37" customWidth="1"/>
    <col min="1285" max="1286" width="9.140625" style="37"/>
    <col min="1287" max="1287" width="11.140625" style="37" bestFit="1" customWidth="1"/>
    <col min="1288" max="1537" width="9.140625" style="37"/>
    <col min="1538" max="1540" width="13.7109375" style="37" customWidth="1"/>
    <col min="1541" max="1542" width="9.140625" style="37"/>
    <col min="1543" max="1543" width="11.140625" style="37" bestFit="1" customWidth="1"/>
    <col min="1544" max="1793" width="9.140625" style="37"/>
    <col min="1794" max="1796" width="13.7109375" style="37" customWidth="1"/>
    <col min="1797" max="1798" width="9.140625" style="37"/>
    <col min="1799" max="1799" width="11.140625" style="37" bestFit="1" customWidth="1"/>
    <col min="1800" max="2049" width="9.140625" style="37"/>
    <col min="2050" max="2052" width="13.7109375" style="37" customWidth="1"/>
    <col min="2053" max="2054" width="9.140625" style="37"/>
    <col min="2055" max="2055" width="11.140625" style="37" bestFit="1" customWidth="1"/>
    <col min="2056" max="2305" width="9.140625" style="37"/>
    <col min="2306" max="2308" width="13.7109375" style="37" customWidth="1"/>
    <col min="2309" max="2310" width="9.140625" style="37"/>
    <col min="2311" max="2311" width="11.140625" style="37" bestFit="1" customWidth="1"/>
    <col min="2312" max="2561" width="9.140625" style="37"/>
    <col min="2562" max="2564" width="13.7109375" style="37" customWidth="1"/>
    <col min="2565" max="2566" width="9.140625" style="37"/>
    <col min="2567" max="2567" width="11.140625" style="37" bestFit="1" customWidth="1"/>
    <col min="2568" max="2817" width="9.140625" style="37"/>
    <col min="2818" max="2820" width="13.7109375" style="37" customWidth="1"/>
    <col min="2821" max="2822" width="9.140625" style="37"/>
    <col min="2823" max="2823" width="11.140625" style="37" bestFit="1" customWidth="1"/>
    <col min="2824" max="3073" width="9.140625" style="37"/>
    <col min="3074" max="3076" width="13.7109375" style="37" customWidth="1"/>
    <col min="3077" max="3078" width="9.140625" style="37"/>
    <col min="3079" max="3079" width="11.140625" style="37" bestFit="1" customWidth="1"/>
    <col min="3080" max="3329" width="9.140625" style="37"/>
    <col min="3330" max="3332" width="13.7109375" style="37" customWidth="1"/>
    <col min="3333" max="3334" width="9.140625" style="37"/>
    <col min="3335" max="3335" width="11.140625" style="37" bestFit="1" customWidth="1"/>
    <col min="3336" max="3585" width="9.140625" style="37"/>
    <col min="3586" max="3588" width="13.7109375" style="37" customWidth="1"/>
    <col min="3589" max="3590" width="9.140625" style="37"/>
    <col min="3591" max="3591" width="11.140625" style="37" bestFit="1" customWidth="1"/>
    <col min="3592" max="3841" width="9.140625" style="37"/>
    <col min="3842" max="3844" width="13.7109375" style="37" customWidth="1"/>
    <col min="3845" max="3846" width="9.140625" style="37"/>
    <col min="3847" max="3847" width="11.140625" style="37" bestFit="1" customWidth="1"/>
    <col min="3848" max="4097" width="9.140625" style="37"/>
    <col min="4098" max="4100" width="13.7109375" style="37" customWidth="1"/>
    <col min="4101" max="4102" width="9.140625" style="37"/>
    <col min="4103" max="4103" width="11.140625" style="37" bestFit="1" customWidth="1"/>
    <col min="4104" max="4353" width="9.140625" style="37"/>
    <col min="4354" max="4356" width="13.7109375" style="37" customWidth="1"/>
    <col min="4357" max="4358" width="9.140625" style="37"/>
    <col min="4359" max="4359" width="11.140625" style="37" bestFit="1" customWidth="1"/>
    <col min="4360" max="4609" width="9.140625" style="37"/>
    <col min="4610" max="4612" width="13.7109375" style="37" customWidth="1"/>
    <col min="4613" max="4614" width="9.140625" style="37"/>
    <col min="4615" max="4615" width="11.140625" style="37" bestFit="1" customWidth="1"/>
    <col min="4616" max="4865" width="9.140625" style="37"/>
    <col min="4866" max="4868" width="13.7109375" style="37" customWidth="1"/>
    <col min="4869" max="4870" width="9.140625" style="37"/>
    <col min="4871" max="4871" width="11.140625" style="37" bestFit="1" customWidth="1"/>
    <col min="4872" max="5121" width="9.140625" style="37"/>
    <col min="5122" max="5124" width="13.7109375" style="37" customWidth="1"/>
    <col min="5125" max="5126" width="9.140625" style="37"/>
    <col min="5127" max="5127" width="11.140625" style="37" bestFit="1" customWidth="1"/>
    <col min="5128" max="5377" width="9.140625" style="37"/>
    <col min="5378" max="5380" width="13.7109375" style="37" customWidth="1"/>
    <col min="5381" max="5382" width="9.140625" style="37"/>
    <col min="5383" max="5383" width="11.140625" style="37" bestFit="1" customWidth="1"/>
    <col min="5384" max="5633" width="9.140625" style="37"/>
    <col min="5634" max="5636" width="13.7109375" style="37" customWidth="1"/>
    <col min="5637" max="5638" width="9.140625" style="37"/>
    <col min="5639" max="5639" width="11.140625" style="37" bestFit="1" customWidth="1"/>
    <col min="5640" max="5889" width="9.140625" style="37"/>
    <col min="5890" max="5892" width="13.7109375" style="37" customWidth="1"/>
    <col min="5893" max="5894" width="9.140625" style="37"/>
    <col min="5895" max="5895" width="11.140625" style="37" bestFit="1" customWidth="1"/>
    <col min="5896" max="6145" width="9.140625" style="37"/>
    <col min="6146" max="6148" width="13.7109375" style="37" customWidth="1"/>
    <col min="6149" max="6150" width="9.140625" style="37"/>
    <col min="6151" max="6151" width="11.140625" style="37" bestFit="1" customWidth="1"/>
    <col min="6152" max="6401" width="9.140625" style="37"/>
    <col min="6402" max="6404" width="13.7109375" style="37" customWidth="1"/>
    <col min="6405" max="6406" width="9.140625" style="37"/>
    <col min="6407" max="6407" width="11.140625" style="37" bestFit="1" customWidth="1"/>
    <col min="6408" max="6657" width="9.140625" style="37"/>
    <col min="6658" max="6660" width="13.7109375" style="37" customWidth="1"/>
    <col min="6661" max="6662" width="9.140625" style="37"/>
    <col min="6663" max="6663" width="11.140625" style="37" bestFit="1" customWidth="1"/>
    <col min="6664" max="6913" width="9.140625" style="37"/>
    <col min="6914" max="6916" width="13.7109375" style="37" customWidth="1"/>
    <col min="6917" max="6918" width="9.140625" style="37"/>
    <col min="6919" max="6919" width="11.140625" style="37" bestFit="1" customWidth="1"/>
    <col min="6920" max="7169" width="9.140625" style="37"/>
    <col min="7170" max="7172" width="13.7109375" style="37" customWidth="1"/>
    <col min="7173" max="7174" width="9.140625" style="37"/>
    <col min="7175" max="7175" width="11.140625" style="37" bestFit="1" customWidth="1"/>
    <col min="7176" max="7425" width="9.140625" style="37"/>
    <col min="7426" max="7428" width="13.7109375" style="37" customWidth="1"/>
    <col min="7429" max="7430" width="9.140625" style="37"/>
    <col min="7431" max="7431" width="11.140625" style="37" bestFit="1" customWidth="1"/>
    <col min="7432" max="7681" width="9.140625" style="37"/>
    <col min="7682" max="7684" width="13.7109375" style="37" customWidth="1"/>
    <col min="7685" max="7686" width="9.140625" style="37"/>
    <col min="7687" max="7687" width="11.140625" style="37" bestFit="1" customWidth="1"/>
    <col min="7688" max="7937" width="9.140625" style="37"/>
    <col min="7938" max="7940" width="13.7109375" style="37" customWidth="1"/>
    <col min="7941" max="7942" width="9.140625" style="37"/>
    <col min="7943" max="7943" width="11.140625" style="37" bestFit="1" customWidth="1"/>
    <col min="7944" max="8193" width="9.140625" style="37"/>
    <col min="8194" max="8196" width="13.7109375" style="37" customWidth="1"/>
    <col min="8197" max="8198" width="9.140625" style="37"/>
    <col min="8199" max="8199" width="11.140625" style="37" bestFit="1" customWidth="1"/>
    <col min="8200" max="8449" width="9.140625" style="37"/>
    <col min="8450" max="8452" width="13.7109375" style="37" customWidth="1"/>
    <col min="8453" max="8454" width="9.140625" style="37"/>
    <col min="8455" max="8455" width="11.140625" style="37" bestFit="1" customWidth="1"/>
    <col min="8456" max="8705" width="9.140625" style="37"/>
    <col min="8706" max="8708" width="13.7109375" style="37" customWidth="1"/>
    <col min="8709" max="8710" width="9.140625" style="37"/>
    <col min="8711" max="8711" width="11.140625" style="37" bestFit="1" customWidth="1"/>
    <col min="8712" max="8961" width="9.140625" style="37"/>
    <col min="8962" max="8964" width="13.7109375" style="37" customWidth="1"/>
    <col min="8965" max="8966" width="9.140625" style="37"/>
    <col min="8967" max="8967" width="11.140625" style="37" bestFit="1" customWidth="1"/>
    <col min="8968" max="9217" width="9.140625" style="37"/>
    <col min="9218" max="9220" width="13.7109375" style="37" customWidth="1"/>
    <col min="9221" max="9222" width="9.140625" style="37"/>
    <col min="9223" max="9223" width="11.140625" style="37" bestFit="1" customWidth="1"/>
    <col min="9224" max="9473" width="9.140625" style="37"/>
    <col min="9474" max="9476" width="13.7109375" style="37" customWidth="1"/>
    <col min="9477" max="9478" width="9.140625" style="37"/>
    <col min="9479" max="9479" width="11.140625" style="37" bestFit="1" customWidth="1"/>
    <col min="9480" max="9729" width="9.140625" style="37"/>
    <col min="9730" max="9732" width="13.7109375" style="37" customWidth="1"/>
    <col min="9733" max="9734" width="9.140625" style="37"/>
    <col min="9735" max="9735" width="11.140625" style="37" bestFit="1" customWidth="1"/>
    <col min="9736" max="9985" width="9.140625" style="37"/>
    <col min="9986" max="9988" width="13.7109375" style="37" customWidth="1"/>
    <col min="9989" max="9990" width="9.140625" style="37"/>
    <col min="9991" max="9991" width="11.140625" style="37" bestFit="1" customWidth="1"/>
    <col min="9992" max="10241" width="9.140625" style="37"/>
    <col min="10242" max="10244" width="13.7109375" style="37" customWidth="1"/>
    <col min="10245" max="10246" width="9.140625" style="37"/>
    <col min="10247" max="10247" width="11.140625" style="37" bestFit="1" customWidth="1"/>
    <col min="10248" max="10497" width="9.140625" style="37"/>
    <col min="10498" max="10500" width="13.7109375" style="37" customWidth="1"/>
    <col min="10501" max="10502" width="9.140625" style="37"/>
    <col min="10503" max="10503" width="11.140625" style="37" bestFit="1" customWidth="1"/>
    <col min="10504" max="10753" width="9.140625" style="37"/>
    <col min="10754" max="10756" width="13.7109375" style="37" customWidth="1"/>
    <col min="10757" max="10758" width="9.140625" style="37"/>
    <col min="10759" max="10759" width="11.140625" style="37" bestFit="1" customWidth="1"/>
    <col min="10760" max="11009" width="9.140625" style="37"/>
    <col min="11010" max="11012" width="13.7109375" style="37" customWidth="1"/>
    <col min="11013" max="11014" width="9.140625" style="37"/>
    <col min="11015" max="11015" width="11.140625" style="37" bestFit="1" customWidth="1"/>
    <col min="11016" max="11265" width="9.140625" style="37"/>
    <col min="11266" max="11268" width="13.7109375" style="37" customWidth="1"/>
    <col min="11269" max="11270" width="9.140625" style="37"/>
    <col min="11271" max="11271" width="11.140625" style="37" bestFit="1" customWidth="1"/>
    <col min="11272" max="11521" width="9.140625" style="37"/>
    <col min="11522" max="11524" width="13.7109375" style="37" customWidth="1"/>
    <col min="11525" max="11526" width="9.140625" style="37"/>
    <col min="11527" max="11527" width="11.140625" style="37" bestFit="1" customWidth="1"/>
    <col min="11528" max="11777" width="9.140625" style="37"/>
    <col min="11778" max="11780" width="13.7109375" style="37" customWidth="1"/>
    <col min="11781" max="11782" width="9.140625" style="37"/>
    <col min="11783" max="11783" width="11.140625" style="37" bestFit="1" customWidth="1"/>
    <col min="11784" max="12033" width="9.140625" style="37"/>
    <col min="12034" max="12036" width="13.7109375" style="37" customWidth="1"/>
    <col min="12037" max="12038" width="9.140625" style="37"/>
    <col min="12039" max="12039" width="11.140625" style="37" bestFit="1" customWidth="1"/>
    <col min="12040" max="12289" width="9.140625" style="37"/>
    <col min="12290" max="12292" width="13.7109375" style="37" customWidth="1"/>
    <col min="12293" max="12294" width="9.140625" style="37"/>
    <col min="12295" max="12295" width="11.140625" style="37" bestFit="1" customWidth="1"/>
    <col min="12296" max="12545" width="9.140625" style="37"/>
    <col min="12546" max="12548" width="13.7109375" style="37" customWidth="1"/>
    <col min="12549" max="12550" width="9.140625" style="37"/>
    <col min="12551" max="12551" width="11.140625" style="37" bestFit="1" customWidth="1"/>
    <col min="12552" max="12801" width="9.140625" style="37"/>
    <col min="12802" max="12804" width="13.7109375" style="37" customWidth="1"/>
    <col min="12805" max="12806" width="9.140625" style="37"/>
    <col min="12807" max="12807" width="11.140625" style="37" bestFit="1" customWidth="1"/>
    <col min="12808" max="13057" width="9.140625" style="37"/>
    <col min="13058" max="13060" width="13.7109375" style="37" customWidth="1"/>
    <col min="13061" max="13062" width="9.140625" style="37"/>
    <col min="13063" max="13063" width="11.140625" style="37" bestFit="1" customWidth="1"/>
    <col min="13064" max="13313" width="9.140625" style="37"/>
    <col min="13314" max="13316" width="13.7109375" style="37" customWidth="1"/>
    <col min="13317" max="13318" width="9.140625" style="37"/>
    <col min="13319" max="13319" width="11.140625" style="37" bestFit="1" customWidth="1"/>
    <col min="13320" max="13569" width="9.140625" style="37"/>
    <col min="13570" max="13572" width="13.7109375" style="37" customWidth="1"/>
    <col min="13573" max="13574" width="9.140625" style="37"/>
    <col min="13575" max="13575" width="11.140625" style="37" bestFit="1" customWidth="1"/>
    <col min="13576" max="13825" width="9.140625" style="37"/>
    <col min="13826" max="13828" width="13.7109375" style="37" customWidth="1"/>
    <col min="13829" max="13830" width="9.140625" style="37"/>
    <col min="13831" max="13831" width="11.140625" style="37" bestFit="1" customWidth="1"/>
    <col min="13832" max="14081" width="9.140625" style="37"/>
    <col min="14082" max="14084" width="13.7109375" style="37" customWidth="1"/>
    <col min="14085" max="14086" width="9.140625" style="37"/>
    <col min="14087" max="14087" width="11.140625" style="37" bestFit="1" customWidth="1"/>
    <col min="14088" max="14337" width="9.140625" style="37"/>
    <col min="14338" max="14340" width="13.7109375" style="37" customWidth="1"/>
    <col min="14341" max="14342" width="9.140625" style="37"/>
    <col min="14343" max="14343" width="11.140625" style="37" bestFit="1" customWidth="1"/>
    <col min="14344" max="14593" width="9.140625" style="37"/>
    <col min="14594" max="14596" width="13.7109375" style="37" customWidth="1"/>
    <col min="14597" max="14598" width="9.140625" style="37"/>
    <col min="14599" max="14599" width="11.140625" style="37" bestFit="1" customWidth="1"/>
    <col min="14600" max="14849" width="9.140625" style="37"/>
    <col min="14850" max="14852" width="13.7109375" style="37" customWidth="1"/>
    <col min="14853" max="14854" width="9.140625" style="37"/>
    <col min="14855" max="14855" width="11.140625" style="37" bestFit="1" customWidth="1"/>
    <col min="14856" max="15105" width="9.140625" style="37"/>
    <col min="15106" max="15108" width="13.7109375" style="37" customWidth="1"/>
    <col min="15109" max="15110" width="9.140625" style="37"/>
    <col min="15111" max="15111" width="11.140625" style="37" bestFit="1" customWidth="1"/>
    <col min="15112" max="15361" width="9.140625" style="37"/>
    <col min="15362" max="15364" width="13.7109375" style="37" customWidth="1"/>
    <col min="15365" max="15366" width="9.140625" style="37"/>
    <col min="15367" max="15367" width="11.140625" style="37" bestFit="1" customWidth="1"/>
    <col min="15368" max="15617" width="9.140625" style="37"/>
    <col min="15618" max="15620" width="13.7109375" style="37" customWidth="1"/>
    <col min="15621" max="15622" width="9.140625" style="37"/>
    <col min="15623" max="15623" width="11.140625" style="37" bestFit="1" customWidth="1"/>
    <col min="15624" max="15873" width="9.140625" style="37"/>
    <col min="15874" max="15876" width="13.7109375" style="37" customWidth="1"/>
    <col min="15877" max="15878" width="9.140625" style="37"/>
    <col min="15879" max="15879" width="11.140625" style="37" bestFit="1" customWidth="1"/>
    <col min="15880" max="16129" width="9.140625" style="37"/>
    <col min="16130" max="16132" width="13.7109375" style="37" customWidth="1"/>
    <col min="16133" max="16134" width="9.140625" style="37"/>
    <col min="16135" max="16135" width="11.140625" style="37" bestFit="1" customWidth="1"/>
    <col min="16136" max="16384" width="9.140625" style="37"/>
  </cols>
  <sheetData>
    <row r="1" spans="1:9">
      <c r="A1" s="35" t="s">
        <v>158</v>
      </c>
    </row>
    <row r="2" spans="1:9">
      <c r="F2" s="38"/>
      <c r="G2" s="38"/>
      <c r="H2" s="38"/>
      <c r="I2" s="38"/>
    </row>
    <row r="3" spans="1:9">
      <c r="A3" s="39" t="s">
        <v>159</v>
      </c>
      <c r="B3" s="40" t="s">
        <v>160</v>
      </c>
      <c r="C3" s="40" t="s">
        <v>13</v>
      </c>
      <c r="D3" s="40" t="s">
        <v>161</v>
      </c>
      <c r="F3" s="38"/>
      <c r="G3" s="38"/>
      <c r="H3" s="38"/>
      <c r="I3" s="38"/>
    </row>
    <row r="4" spans="1:9">
      <c r="A4" s="41">
        <v>44105</v>
      </c>
      <c r="B4" s="42">
        <v>0</v>
      </c>
      <c r="C4" s="42">
        <v>0</v>
      </c>
      <c r="D4" s="42">
        <f t="shared" ref="D4:D13" si="0">+B4-C4</f>
        <v>0</v>
      </c>
    </row>
    <row r="5" spans="1:9">
      <c r="A5" s="41">
        <v>44197</v>
      </c>
      <c r="B5" s="42">
        <v>0</v>
      </c>
      <c r="C5" s="42">
        <v>0</v>
      </c>
      <c r="D5" s="42">
        <f t="shared" si="0"/>
        <v>0</v>
      </c>
    </row>
    <row r="6" spans="1:9">
      <c r="A6" s="41">
        <v>44287</v>
      </c>
      <c r="B6" s="42">
        <v>4.1450255172413797E-4</v>
      </c>
      <c r="C6" s="42">
        <v>0</v>
      </c>
      <c r="D6" s="42">
        <f t="shared" si="0"/>
        <v>4.1450255172413797E-4</v>
      </c>
    </row>
    <row r="7" spans="1:9">
      <c r="A7" s="41">
        <v>44378</v>
      </c>
      <c r="B7" s="42">
        <v>2.1661076551724137E-3</v>
      </c>
      <c r="C7" s="42">
        <v>4.4360710344827588E-4</v>
      </c>
      <c r="D7" s="42">
        <f t="shared" si="0"/>
        <v>1.7225005517241378E-3</v>
      </c>
    </row>
    <row r="8" spans="1:9">
      <c r="A8" s="41">
        <v>44470</v>
      </c>
      <c r="B8" s="42">
        <v>2.1661076551724137E-3</v>
      </c>
      <c r="C8" s="42">
        <v>6.0579639080459769E-4</v>
      </c>
      <c r="D8" s="42">
        <f t="shared" si="0"/>
        <v>1.560311264367816E-3</v>
      </c>
    </row>
    <row r="9" spans="1:9">
      <c r="A9" s="41">
        <v>44562</v>
      </c>
      <c r="B9" s="42">
        <v>2.1661076551724137E-3</v>
      </c>
      <c r="C9" s="42">
        <v>1.7826673793103448E-3</v>
      </c>
      <c r="D9" s="42">
        <f t="shared" si="0"/>
        <v>3.8344027586206895E-4</v>
      </c>
    </row>
    <row r="10" spans="1:9">
      <c r="A10" s="41">
        <v>44652</v>
      </c>
      <c r="B10" s="42">
        <v>2.1661076551724137E-3</v>
      </c>
      <c r="C10" s="42">
        <v>1.7826673793103448E-3</v>
      </c>
      <c r="D10" s="42">
        <f t="shared" si="0"/>
        <v>3.8344027586206895E-4</v>
      </c>
    </row>
    <row r="11" spans="1:9">
      <c r="A11" s="41">
        <v>44743</v>
      </c>
      <c r="B11" s="42">
        <v>2.3516720689655173E-3</v>
      </c>
      <c r="C11" s="42">
        <v>1.7826673793103448E-3</v>
      </c>
      <c r="D11" s="42">
        <f t="shared" si="0"/>
        <v>5.690046896551725E-4</v>
      </c>
    </row>
    <row r="12" spans="1:9">
      <c r="A12" s="41">
        <v>44835</v>
      </c>
      <c r="B12" s="42">
        <v>2.3516720689655173E-3</v>
      </c>
      <c r="C12" s="42">
        <v>1.940661119451735E-3</v>
      </c>
      <c r="D12" s="42">
        <f t="shared" si="0"/>
        <v>4.1101094951378233E-4</v>
      </c>
    </row>
    <row r="13" spans="1:9">
      <c r="A13" s="41">
        <v>44927</v>
      </c>
      <c r="B13" s="42">
        <v>2.3516720689655173E-3</v>
      </c>
      <c r="C13" s="42">
        <v>1.940661119451735E-3</v>
      </c>
      <c r="D13" s="42">
        <f t="shared" si="0"/>
        <v>4.1101094951378233E-4</v>
      </c>
    </row>
    <row r="14" spans="1:9">
      <c r="A14" s="41">
        <v>45017</v>
      </c>
      <c r="B14" s="42">
        <v>2.3516720689655173E-3</v>
      </c>
      <c r="C14" s="42">
        <v>1.940661119451735E-3</v>
      </c>
      <c r="D14" s="42">
        <v>4.1101094951378233E-4</v>
      </c>
    </row>
    <row r="15" spans="1:9">
      <c r="A15" s="41">
        <v>45108</v>
      </c>
      <c r="B15" s="42">
        <v>3.0374446169625364E-3</v>
      </c>
      <c r="C15" s="42">
        <v>1.9600784999583691E-3</v>
      </c>
      <c r="D15" s="42">
        <v>1.0773661170041674E-3</v>
      </c>
    </row>
    <row r="16" spans="1:9">
      <c r="A16" s="41">
        <v>45200</v>
      </c>
      <c r="B16" s="42">
        <f>+B15+'Collateral Tables'!E9/'Collateral Tables'!BA6</f>
        <v>3.5351286706129543E-3</v>
      </c>
      <c r="C16" s="42">
        <f>C15+'Collateral Tables'!E23/'Collateral Tables'!BA6</f>
        <v>2.0208472163459586E-3</v>
      </c>
      <c r="D16" s="42">
        <f t="shared" ref="D16" si="1">+B16-C16</f>
        <v>1.5142814542669957E-3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5BE0-BADA-4D24-8757-50F0668ED953}">
  <sheetPr codeName="Sheet2">
    <pageSetUpPr fitToPage="1"/>
  </sheetPr>
  <dimension ref="A1:BD251"/>
  <sheetViews>
    <sheetView zoomScaleNormal="10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I23" sqref="I23"/>
    </sheetView>
  </sheetViews>
  <sheetFormatPr defaultRowHeight="12.75" outlineLevelRow="1"/>
  <cols>
    <col min="1" max="1" width="17.42578125" style="59" customWidth="1"/>
    <col min="2" max="2" width="36.7109375" style="59" customWidth="1"/>
    <col min="3" max="3" width="3.28515625" style="59" customWidth="1"/>
    <col min="4" max="4" width="3" style="59" customWidth="1"/>
    <col min="5" max="5" width="17.140625" style="59" customWidth="1"/>
    <col min="6" max="6" width="15.85546875" style="43" customWidth="1"/>
    <col min="7" max="7" width="13.85546875" style="59" bestFit="1" customWidth="1"/>
    <col min="8" max="8" width="3" style="59" customWidth="1"/>
    <col min="9" max="9" width="17.140625" style="59" customWidth="1"/>
    <col min="10" max="10" width="15.85546875" style="43" customWidth="1"/>
    <col min="11" max="11" width="13.85546875" style="59" bestFit="1" customWidth="1"/>
    <col min="12" max="12" width="3" style="59" customWidth="1"/>
    <col min="13" max="13" width="17.140625" style="59" customWidth="1"/>
    <col min="14" max="14" width="15.85546875" style="43" customWidth="1"/>
    <col min="15" max="15" width="13.85546875" style="59" bestFit="1" customWidth="1"/>
    <col min="16" max="16" width="3" style="59" customWidth="1"/>
    <col min="17" max="17" width="17.140625" style="59" customWidth="1"/>
    <col min="18" max="18" width="15.85546875" style="43" customWidth="1"/>
    <col min="19" max="19" width="13.85546875" style="59" bestFit="1" customWidth="1"/>
    <col min="20" max="20" width="3" style="59" customWidth="1"/>
    <col min="21" max="21" width="17.140625" style="59" customWidth="1"/>
    <col min="22" max="22" width="15.85546875" style="43" customWidth="1"/>
    <col min="23" max="23" width="13.85546875" style="59" bestFit="1" customWidth="1"/>
    <col min="24" max="24" width="3" style="59" customWidth="1"/>
    <col min="25" max="25" width="17.140625" style="59" customWidth="1"/>
    <col min="26" max="26" width="15.85546875" style="43" customWidth="1"/>
    <col min="27" max="27" width="13.85546875" style="59" bestFit="1" customWidth="1"/>
    <col min="28" max="28" width="3" style="59" customWidth="1"/>
    <col min="29" max="29" width="17.140625" style="59" customWidth="1"/>
    <col min="30" max="30" width="15.85546875" style="43" customWidth="1"/>
    <col min="31" max="31" width="13.85546875" style="59" bestFit="1" customWidth="1"/>
    <col min="32" max="32" width="3" style="59" customWidth="1"/>
    <col min="33" max="33" width="17.140625" style="59" customWidth="1"/>
    <col min="34" max="34" width="15.85546875" style="43" customWidth="1"/>
    <col min="35" max="35" width="13.85546875" style="59" bestFit="1" customWidth="1"/>
    <col min="36" max="36" width="3" style="59" customWidth="1"/>
    <col min="37" max="37" width="17.140625" style="59" customWidth="1"/>
    <col min="38" max="38" width="15.85546875" style="43" customWidth="1"/>
    <col min="39" max="39" width="13.85546875" style="59" bestFit="1" customWidth="1"/>
    <col min="40" max="40" width="3" style="59" customWidth="1"/>
    <col min="41" max="41" width="17.140625" style="59" customWidth="1"/>
    <col min="42" max="42" width="15.85546875" style="43" customWidth="1"/>
    <col min="43" max="43" width="13.85546875" style="59" bestFit="1" customWidth="1"/>
    <col min="44" max="44" width="3" style="59" customWidth="1"/>
    <col min="45" max="45" width="17.140625" style="59" customWidth="1"/>
    <col min="46" max="46" width="15.85546875" style="43" customWidth="1"/>
    <col min="47" max="47" width="13.85546875" style="59" bestFit="1" customWidth="1"/>
    <col min="48" max="48" width="3" style="59" customWidth="1"/>
    <col min="49" max="49" width="17.140625" style="59" customWidth="1"/>
    <col min="50" max="50" width="15.85546875" style="43" customWidth="1"/>
    <col min="51" max="51" width="13.85546875" style="59" bestFit="1" customWidth="1"/>
    <col min="52" max="52" width="3" style="59" customWidth="1"/>
    <col min="53" max="53" width="17.140625" style="59" customWidth="1"/>
    <col min="54" max="54" width="15.85546875" style="43" customWidth="1"/>
    <col min="55" max="55" width="13.85546875" style="59" bestFit="1" customWidth="1"/>
    <col min="56" max="56" width="3" style="59" customWidth="1"/>
  </cols>
  <sheetData>
    <row r="1" spans="1:56">
      <c r="B1" s="98" t="s">
        <v>266</v>
      </c>
      <c r="C1" s="98"/>
      <c r="F1" s="137"/>
    </row>
    <row r="2" spans="1:56">
      <c r="B2" s="99" t="s">
        <v>15</v>
      </c>
      <c r="C2" s="99"/>
      <c r="E2" s="99"/>
      <c r="F2" s="137"/>
      <c r="I2" s="153">
        <f>A9/SUM(Q6:AW6)</f>
        <v>6.4605157326422648E-4</v>
      </c>
      <c r="M2" s="99"/>
      <c r="Q2" s="99"/>
      <c r="U2" s="99"/>
      <c r="Y2" s="99"/>
      <c r="AC2" s="99"/>
      <c r="AG2" s="99"/>
      <c r="AK2" s="99"/>
      <c r="AO2" s="99"/>
      <c r="AS2" s="99"/>
      <c r="AW2" s="99"/>
      <c r="BA2" s="99"/>
    </row>
    <row r="3" spans="1:56">
      <c r="F3" s="137"/>
    </row>
    <row r="4" spans="1:56">
      <c r="A4" s="100"/>
      <c r="B4" s="101" t="s">
        <v>16</v>
      </c>
      <c r="C4" s="101"/>
      <c r="D4" s="102"/>
      <c r="E4" s="103">
        <v>45230</v>
      </c>
      <c r="F4" s="138"/>
      <c r="G4" s="104"/>
      <c r="H4" s="102"/>
      <c r="I4" s="103">
        <v>45138</v>
      </c>
      <c r="J4" s="44"/>
      <c r="K4" s="104"/>
      <c r="L4" s="102"/>
      <c r="M4" s="103">
        <v>45046</v>
      </c>
      <c r="N4" s="44"/>
      <c r="O4" s="104"/>
      <c r="P4" s="102"/>
      <c r="Q4" s="103">
        <v>44957</v>
      </c>
      <c r="R4" s="44"/>
      <c r="S4" s="104"/>
      <c r="T4" s="102"/>
      <c r="U4" s="103">
        <v>44865</v>
      </c>
      <c r="V4" s="44"/>
      <c r="W4" s="104"/>
      <c r="X4" s="102"/>
      <c r="Y4" s="103">
        <v>44773</v>
      </c>
      <c r="Z4" s="44"/>
      <c r="AA4" s="104"/>
      <c r="AB4" s="102"/>
      <c r="AC4" s="103">
        <v>44681</v>
      </c>
      <c r="AD4" s="44"/>
      <c r="AE4" s="104"/>
      <c r="AF4" s="102"/>
      <c r="AG4" s="103">
        <v>44592</v>
      </c>
      <c r="AH4" s="44"/>
      <c r="AI4" s="104"/>
      <c r="AJ4" s="102"/>
      <c r="AK4" s="103">
        <v>44500</v>
      </c>
      <c r="AL4" s="44"/>
      <c r="AM4" s="104"/>
      <c r="AN4" s="102"/>
      <c r="AO4" s="103">
        <v>44408</v>
      </c>
      <c r="AP4" s="44"/>
      <c r="AQ4" s="104"/>
      <c r="AR4" s="102"/>
      <c r="AS4" s="103">
        <v>44316</v>
      </c>
      <c r="AT4" s="44"/>
      <c r="AU4" s="104"/>
      <c r="AV4" s="102"/>
      <c r="AW4" s="103">
        <v>44227</v>
      </c>
      <c r="AX4" s="44"/>
      <c r="AY4" s="104"/>
      <c r="AZ4" s="102"/>
      <c r="BA4" s="103">
        <v>44135</v>
      </c>
      <c r="BB4" s="44"/>
      <c r="BC4" s="104"/>
      <c r="BD4" s="100"/>
    </row>
    <row r="5" spans="1:56" ht="13.5" thickBot="1">
      <c r="F5" s="137"/>
    </row>
    <row r="6" spans="1:56" ht="13.5" thickBot="1">
      <c r="B6" s="59" t="s">
        <v>17</v>
      </c>
      <c r="E6" s="105">
        <v>77222614.940001473</v>
      </c>
      <c r="F6" s="139"/>
      <c r="I6" s="105">
        <v>94642176.670001462</v>
      </c>
      <c r="J6" s="45"/>
      <c r="M6" s="105">
        <v>133063103.10000142</v>
      </c>
      <c r="N6" s="45"/>
      <c r="Q6" s="105">
        <v>150764400.61000144</v>
      </c>
      <c r="R6" s="45"/>
      <c r="U6" s="105">
        <v>166602763.96000147</v>
      </c>
      <c r="V6" s="45"/>
      <c r="Y6" s="105">
        <v>188292626.03000146</v>
      </c>
      <c r="Z6" s="45"/>
      <c r="AC6" s="105">
        <v>241929849.88000146</v>
      </c>
      <c r="AD6" s="45"/>
      <c r="AG6" s="105">
        <v>266150764.45000145</v>
      </c>
      <c r="AH6" s="45"/>
      <c r="AK6" s="105">
        <v>285706597.29000145</v>
      </c>
      <c r="AL6" s="45"/>
      <c r="AO6" s="105">
        <v>308843180.5500015</v>
      </c>
      <c r="AP6" s="45"/>
      <c r="AS6" s="105">
        <v>371762844.08000153</v>
      </c>
      <c r="AT6" s="45"/>
      <c r="AW6" s="105">
        <v>400222795.76000142</v>
      </c>
      <c r="AX6" s="45"/>
      <c r="BA6" s="105">
        <v>434999973.20000142</v>
      </c>
      <c r="BB6" s="45"/>
    </row>
    <row r="7" spans="1:56">
      <c r="B7" s="59" t="s">
        <v>18</v>
      </c>
      <c r="E7" s="106">
        <v>9461035.2500000037</v>
      </c>
      <c r="F7" s="140"/>
      <c r="I7" s="106">
        <v>15764319.130001511</v>
      </c>
      <c r="J7" s="46"/>
      <c r="M7" s="106">
        <v>38420926.429999962</v>
      </c>
      <c r="N7" s="46"/>
      <c r="Q7" s="106">
        <v>15636834.340000004</v>
      </c>
      <c r="R7" s="46"/>
      <c r="U7" s="106">
        <v>10802142.240000002</v>
      </c>
      <c r="V7" s="46"/>
      <c r="Y7" s="106">
        <v>15186705.529999997</v>
      </c>
      <c r="Z7" s="46"/>
      <c r="AC7" s="106">
        <v>50368331.030000009</v>
      </c>
      <c r="AD7" s="46"/>
      <c r="AG7" s="106">
        <v>20483625.579999998</v>
      </c>
      <c r="AH7" s="46"/>
      <c r="AK7" s="106">
        <v>13474555.289999999</v>
      </c>
      <c r="AL7" s="46"/>
      <c r="AO7" s="106">
        <v>18901918.629999992</v>
      </c>
      <c r="AP7" s="46"/>
      <c r="AS7" s="106">
        <v>59828601.879999973</v>
      </c>
      <c r="AT7" s="46"/>
      <c r="AW7" s="106">
        <v>25136419.830000006</v>
      </c>
      <c r="AX7" s="46"/>
      <c r="BA7" s="106">
        <v>26305441.499999996</v>
      </c>
      <c r="BB7" s="46"/>
    </row>
    <row r="8" spans="1:56">
      <c r="B8" s="59" t="s">
        <v>19</v>
      </c>
      <c r="E8" s="106">
        <v>0</v>
      </c>
      <c r="F8" s="140"/>
      <c r="I8" s="106">
        <v>1356931.559998475</v>
      </c>
      <c r="J8" s="46"/>
      <c r="M8" s="106">
        <v>0</v>
      </c>
      <c r="N8" s="46"/>
      <c r="Q8" s="106">
        <v>2064463.170000013</v>
      </c>
      <c r="R8" s="46"/>
      <c r="U8" s="106">
        <v>5036221.1100000124</v>
      </c>
      <c r="V8" s="46"/>
      <c r="Y8" s="106">
        <v>6422436.0199999772</v>
      </c>
      <c r="Z8" s="46"/>
      <c r="AC8" s="106">
        <v>3268892.8200000003</v>
      </c>
      <c r="AD8" s="46"/>
      <c r="AG8" s="106">
        <v>3737288.9899999909</v>
      </c>
      <c r="AH8" s="46"/>
      <c r="AK8" s="106">
        <v>6081277.5499999784</v>
      </c>
      <c r="AL8" s="46"/>
      <c r="AO8" s="106">
        <v>3472716.4100000151</v>
      </c>
      <c r="AP8" s="46"/>
      <c r="AS8" s="106">
        <v>2910753.0400000513</v>
      </c>
      <c r="AT8" s="46"/>
      <c r="AW8" s="106">
        <v>3323531.8499999158</v>
      </c>
      <c r="AX8" s="46"/>
      <c r="BA8" s="106">
        <v>8471735.9399999939</v>
      </c>
      <c r="BB8" s="46"/>
    </row>
    <row r="9" spans="1:56">
      <c r="A9" s="107">
        <f>SUM(E9:BA9)</f>
        <v>1537780.9400000002</v>
      </c>
      <c r="B9" s="59" t="s">
        <v>5</v>
      </c>
      <c r="E9" s="106">
        <v>216492.54999999993</v>
      </c>
      <c r="F9" s="140"/>
      <c r="I9" s="106">
        <v>298311.04000000004</v>
      </c>
      <c r="J9" s="46"/>
      <c r="M9" s="106">
        <v>0</v>
      </c>
      <c r="N9" s="46"/>
      <c r="Q9" s="106">
        <v>0</v>
      </c>
      <c r="R9" s="46"/>
      <c r="U9" s="106">
        <v>0</v>
      </c>
      <c r="V9" s="46"/>
      <c r="Y9" s="106">
        <v>80720.52</v>
      </c>
      <c r="Z9" s="46"/>
      <c r="AC9" s="106">
        <v>0</v>
      </c>
      <c r="AD9" s="46"/>
      <c r="AG9" s="106">
        <v>0</v>
      </c>
      <c r="AH9" s="46"/>
      <c r="AK9" s="106">
        <v>0</v>
      </c>
      <c r="AL9" s="46"/>
      <c r="AO9" s="106">
        <v>761948.22</v>
      </c>
      <c r="AP9" s="46"/>
      <c r="AS9" s="106">
        <v>180308.61000000002</v>
      </c>
      <c r="AT9" s="46"/>
      <c r="AW9" s="106">
        <v>0</v>
      </c>
      <c r="AX9" s="46"/>
      <c r="BA9" s="106">
        <v>0</v>
      </c>
      <c r="BB9" s="46"/>
    </row>
    <row r="10" spans="1:56">
      <c r="A10" s="108"/>
      <c r="B10" s="59" t="s">
        <v>20</v>
      </c>
      <c r="E10" s="106"/>
      <c r="F10" s="140"/>
      <c r="I10" s="106"/>
      <c r="J10" s="46"/>
      <c r="M10" s="106"/>
      <c r="N10" s="46"/>
      <c r="Q10" s="106"/>
      <c r="R10" s="46"/>
      <c r="U10" s="106"/>
      <c r="V10" s="46"/>
      <c r="Y10" s="106"/>
      <c r="Z10" s="46"/>
      <c r="AC10" s="106"/>
      <c r="AD10" s="46"/>
      <c r="AG10" s="106"/>
      <c r="AH10" s="46"/>
      <c r="AK10" s="106"/>
      <c r="AL10" s="46"/>
      <c r="AO10" s="106"/>
      <c r="AP10" s="46"/>
      <c r="AS10" s="106"/>
      <c r="AT10" s="46"/>
      <c r="AW10" s="106"/>
      <c r="AX10" s="46"/>
      <c r="BA10" s="106"/>
      <c r="BB10" s="46"/>
    </row>
    <row r="11" spans="1:56">
      <c r="A11" s="97"/>
      <c r="B11" s="59" t="s">
        <v>21</v>
      </c>
      <c r="E11" s="106"/>
      <c r="F11" s="141"/>
      <c r="I11" s="106"/>
      <c r="J11" s="47"/>
      <c r="M11" s="106"/>
      <c r="N11" s="47"/>
      <c r="Q11" s="106"/>
      <c r="R11" s="47"/>
      <c r="U11" s="106"/>
      <c r="V11" s="47"/>
      <c r="Y11" s="106"/>
      <c r="Z11" s="47"/>
      <c r="AC11" s="106"/>
      <c r="AD11" s="47"/>
      <c r="AG11" s="106"/>
      <c r="AH11" s="47"/>
      <c r="AK11" s="106"/>
      <c r="AL11" s="47"/>
      <c r="AO11" s="106"/>
      <c r="AP11" s="47"/>
      <c r="AS11" s="106"/>
      <c r="AT11" s="47"/>
      <c r="AW11" s="106"/>
      <c r="AX11" s="47"/>
      <c r="BA11" s="106"/>
      <c r="BB11" s="47"/>
    </row>
    <row r="12" spans="1:56" ht="13.5" thickBot="1">
      <c r="A12" s="108"/>
      <c r="B12" s="59" t="s">
        <v>22</v>
      </c>
      <c r="E12" s="142"/>
      <c r="F12" s="140"/>
      <c r="G12" s="106"/>
      <c r="I12" s="48"/>
      <c r="J12" s="46"/>
      <c r="K12" s="106"/>
      <c r="M12" s="48"/>
      <c r="N12" s="46"/>
      <c r="O12" s="106"/>
      <c r="Q12" s="48"/>
      <c r="R12" s="46"/>
      <c r="S12" s="106"/>
      <c r="U12" s="48"/>
      <c r="V12" s="46"/>
      <c r="W12" s="106"/>
      <c r="Y12" s="48"/>
      <c r="Z12" s="46"/>
      <c r="AA12" s="106"/>
      <c r="AC12" s="48"/>
      <c r="AD12" s="46"/>
      <c r="AE12" s="106"/>
      <c r="AG12" s="48"/>
      <c r="AH12" s="46"/>
      <c r="AI12" s="106"/>
      <c r="AK12" s="48"/>
      <c r="AL12" s="46"/>
      <c r="AM12" s="106"/>
      <c r="AO12" s="48"/>
      <c r="AP12" s="46"/>
      <c r="AQ12" s="106"/>
      <c r="AS12" s="48"/>
      <c r="AT12" s="46"/>
      <c r="AU12" s="106"/>
      <c r="AW12" s="48"/>
      <c r="AX12" s="46"/>
      <c r="AY12" s="106"/>
      <c r="BA12" s="48"/>
      <c r="BB12" s="46"/>
      <c r="BC12" s="106"/>
      <c r="BD12" s="106"/>
    </row>
    <row r="13" spans="1:56" ht="13.5" thickBot="1">
      <c r="A13" s="108"/>
      <c r="B13" s="59" t="s">
        <v>23</v>
      </c>
      <c r="E13" s="109">
        <v>67545087.140001476</v>
      </c>
      <c r="F13" s="139"/>
      <c r="G13" s="106"/>
      <c r="I13" s="109">
        <v>77222614.940001473</v>
      </c>
      <c r="J13" s="45"/>
      <c r="K13" s="106"/>
      <c r="M13" s="109">
        <v>94642176.670001462</v>
      </c>
      <c r="N13" s="45"/>
      <c r="O13" s="106"/>
      <c r="Q13" s="109">
        <v>133063103.10000142</v>
      </c>
      <c r="R13" s="45"/>
      <c r="S13" s="106"/>
      <c r="U13" s="109">
        <v>150764400.61000144</v>
      </c>
      <c r="V13" s="45"/>
      <c r="W13" s="106"/>
      <c r="Y13" s="109">
        <v>166602763.96000147</v>
      </c>
      <c r="Z13" s="45"/>
      <c r="AA13" s="106"/>
      <c r="AC13" s="109">
        <v>188292626.03000146</v>
      </c>
      <c r="AD13" s="45"/>
      <c r="AE13" s="106"/>
      <c r="AG13" s="109">
        <v>241929849.88000146</v>
      </c>
      <c r="AH13" s="45"/>
      <c r="AI13" s="106"/>
      <c r="AK13" s="109">
        <v>266150764.45000145</v>
      </c>
      <c r="AL13" s="45"/>
      <c r="AM13" s="106"/>
      <c r="AO13" s="109">
        <v>285706597.29000145</v>
      </c>
      <c r="AP13" s="45"/>
      <c r="AQ13" s="106"/>
      <c r="AS13" s="109">
        <v>308843180.5500015</v>
      </c>
      <c r="AT13" s="45"/>
      <c r="AU13" s="106"/>
      <c r="AW13" s="109">
        <v>371762844.08000153</v>
      </c>
      <c r="AX13" s="45"/>
      <c r="AY13" s="106"/>
      <c r="BA13" s="109">
        <v>400222795.76000142</v>
      </c>
      <c r="BB13" s="45"/>
      <c r="BC13" s="106"/>
      <c r="BD13" s="106"/>
    </row>
    <row r="14" spans="1:56">
      <c r="A14" s="108"/>
      <c r="E14" s="106"/>
      <c r="F14" s="137"/>
      <c r="I14" s="106"/>
      <c r="M14" s="106"/>
      <c r="Q14" s="106"/>
      <c r="U14" s="106"/>
      <c r="Y14" s="106"/>
      <c r="AC14" s="106"/>
      <c r="AG14" s="106"/>
      <c r="AK14" s="106"/>
      <c r="AO14" s="106"/>
      <c r="AS14" s="106"/>
      <c r="AW14" s="106"/>
      <c r="BA14" s="106"/>
    </row>
    <row r="15" spans="1:56">
      <c r="A15" s="110"/>
      <c r="B15" s="101" t="s">
        <v>24</v>
      </c>
      <c r="C15" s="101"/>
      <c r="D15" s="102"/>
      <c r="E15" s="103"/>
      <c r="F15" s="138"/>
      <c r="G15" s="103"/>
      <c r="H15" s="102"/>
      <c r="I15" s="103"/>
      <c r="J15" s="44"/>
      <c r="K15" s="103"/>
      <c r="L15" s="102"/>
      <c r="M15" s="103"/>
      <c r="N15" s="44"/>
      <c r="O15" s="103"/>
      <c r="P15" s="102"/>
      <c r="Q15" s="103"/>
      <c r="R15" s="44"/>
      <c r="S15" s="103"/>
      <c r="T15" s="102"/>
      <c r="U15" s="103"/>
      <c r="V15" s="44"/>
      <c r="W15" s="103"/>
      <c r="X15" s="102"/>
      <c r="Y15" s="103"/>
      <c r="Z15" s="44"/>
      <c r="AA15" s="103"/>
      <c r="AB15" s="102"/>
      <c r="AC15" s="103"/>
      <c r="AD15" s="44"/>
      <c r="AE15" s="103"/>
      <c r="AF15" s="102"/>
      <c r="AG15" s="103"/>
      <c r="AH15" s="44"/>
      <c r="AI15" s="103"/>
      <c r="AJ15" s="102"/>
      <c r="AK15" s="103"/>
      <c r="AL15" s="44"/>
      <c r="AM15" s="103"/>
      <c r="AN15" s="102"/>
      <c r="AO15" s="103"/>
      <c r="AP15" s="44"/>
      <c r="AQ15" s="103"/>
      <c r="AR15" s="102"/>
      <c r="AS15" s="103"/>
      <c r="AT15" s="44"/>
      <c r="AU15" s="103"/>
      <c r="AV15" s="102"/>
      <c r="AW15" s="103"/>
      <c r="AX15" s="44"/>
      <c r="AY15" s="103"/>
      <c r="AZ15" s="102"/>
      <c r="BA15" s="103"/>
      <c r="BB15" s="44"/>
      <c r="BC15" s="103"/>
      <c r="BD15" s="111"/>
    </row>
    <row r="16" spans="1:56">
      <c r="A16" s="108"/>
      <c r="B16" s="99"/>
      <c r="C16" s="99"/>
      <c r="D16" s="99"/>
      <c r="F16" s="137"/>
      <c r="H16" s="99"/>
      <c r="L16" s="99"/>
      <c r="P16" s="99"/>
      <c r="T16" s="99"/>
      <c r="X16" s="99"/>
      <c r="AB16" s="99"/>
      <c r="AF16" s="99"/>
      <c r="AJ16" s="99"/>
      <c r="AN16" s="99"/>
      <c r="AR16" s="99"/>
      <c r="AV16" s="99"/>
      <c r="AZ16" s="99"/>
    </row>
    <row r="17" spans="1:56">
      <c r="A17" s="108"/>
      <c r="B17" s="99" t="s">
        <v>25</v>
      </c>
      <c r="C17" s="99"/>
      <c r="D17" s="99"/>
      <c r="F17" s="137"/>
      <c r="H17" s="99"/>
      <c r="L17" s="99"/>
      <c r="P17" s="99"/>
      <c r="T17" s="99"/>
      <c r="X17" s="99"/>
      <c r="AB17" s="99"/>
      <c r="AF17" s="99"/>
      <c r="AJ17" s="99"/>
      <c r="AN17" s="99"/>
      <c r="AR17" s="99"/>
      <c r="AV17" s="99"/>
      <c r="AZ17" s="99"/>
    </row>
    <row r="18" spans="1:56">
      <c r="A18" s="108"/>
      <c r="B18" s="59" t="s">
        <v>26</v>
      </c>
      <c r="E18" s="93">
        <v>1361</v>
      </c>
      <c r="F18" s="137"/>
      <c r="I18" s="93">
        <v>1587</v>
      </c>
      <c r="M18" s="93">
        <v>1866</v>
      </c>
      <c r="Q18" s="93">
        <v>2103</v>
      </c>
      <c r="U18" s="93">
        <v>2239</v>
      </c>
      <c r="Y18" s="93">
        <v>2430</v>
      </c>
      <c r="AC18" s="93">
        <v>2592</v>
      </c>
      <c r="AG18" s="93">
        <v>2793</v>
      </c>
      <c r="AK18" s="93">
        <v>2936</v>
      </c>
      <c r="AO18" s="93">
        <v>3089</v>
      </c>
      <c r="AS18" s="93">
        <v>3260</v>
      </c>
      <c r="AW18" s="93">
        <v>3379</v>
      </c>
      <c r="BA18" s="93">
        <v>3459</v>
      </c>
    </row>
    <row r="19" spans="1:56">
      <c r="A19" s="108"/>
      <c r="B19" s="59" t="s">
        <v>227</v>
      </c>
      <c r="E19" s="93">
        <v>67545087.139999956</v>
      </c>
      <c r="F19" s="137"/>
      <c r="I19" s="93">
        <v>77222614.940000132</v>
      </c>
      <c r="M19" s="93">
        <v>94642176.670000076</v>
      </c>
      <c r="Q19" s="93">
        <v>133063103.10000011</v>
      </c>
      <c r="U19" s="93">
        <v>150764400.61000022</v>
      </c>
      <c r="Y19" s="93">
        <v>166602763.95999995</v>
      </c>
      <c r="AC19" s="93">
        <v>188292626.03000048</v>
      </c>
      <c r="AG19" s="93">
        <v>241929849.88000008</v>
      </c>
      <c r="AK19" s="93">
        <v>266150764.45000002</v>
      </c>
      <c r="AO19" s="93">
        <v>285706597.29000068</v>
      </c>
      <c r="AS19" s="93">
        <v>308843180.5499993</v>
      </c>
      <c r="AW19" s="93">
        <v>371762844.08000028</v>
      </c>
      <c r="BA19" s="93">
        <v>400222795.76000023</v>
      </c>
    </row>
    <row r="20" spans="1:56">
      <c r="A20" s="108"/>
      <c r="B20" s="59" t="s">
        <v>27</v>
      </c>
      <c r="E20" s="93">
        <v>218</v>
      </c>
      <c r="F20" s="137"/>
      <c r="I20" s="93">
        <v>273</v>
      </c>
      <c r="M20" s="93">
        <v>238</v>
      </c>
      <c r="Q20" s="93">
        <v>136</v>
      </c>
      <c r="U20" s="93">
        <v>191</v>
      </c>
      <c r="Y20" s="93">
        <v>161</v>
      </c>
      <c r="AC20" s="93">
        <v>201</v>
      </c>
      <c r="AG20" s="93">
        <v>143</v>
      </c>
      <c r="AK20" s="93">
        <v>153</v>
      </c>
      <c r="AO20" s="93">
        <v>169</v>
      </c>
      <c r="AS20" s="93">
        <v>118</v>
      </c>
      <c r="AW20" s="93">
        <v>80</v>
      </c>
      <c r="BA20" s="93">
        <v>81</v>
      </c>
    </row>
    <row r="21" spans="1:56">
      <c r="A21" s="108"/>
      <c r="B21" s="59" t="s">
        <v>28</v>
      </c>
      <c r="E21" s="93">
        <v>4593110.3600000022</v>
      </c>
      <c r="F21" s="137"/>
      <c r="G21" s="112"/>
      <c r="I21" s="93">
        <v>8264667.3700000038</v>
      </c>
      <c r="K21" s="112"/>
      <c r="M21" s="93">
        <v>11438015.789999997</v>
      </c>
      <c r="O21" s="112"/>
      <c r="Q21" s="93">
        <v>5218143.3599999985</v>
      </c>
      <c r="S21" s="112"/>
      <c r="U21" s="93">
        <v>6635912.9899999946</v>
      </c>
      <c r="W21" s="112"/>
      <c r="Y21" s="93">
        <v>9288138.5500000007</v>
      </c>
      <c r="AA21" s="112"/>
      <c r="AC21" s="93">
        <v>10682698.570000004</v>
      </c>
      <c r="AE21" s="112"/>
      <c r="AG21" s="93">
        <v>6966650.9299999969</v>
      </c>
      <c r="AI21" s="112"/>
      <c r="AK21" s="93">
        <v>6913033.9500000002</v>
      </c>
      <c r="AM21" s="112"/>
      <c r="AO21" s="93">
        <v>6346762.1999999993</v>
      </c>
      <c r="AQ21" s="112"/>
      <c r="AS21" s="93">
        <v>8489230.9399999958</v>
      </c>
      <c r="AU21" s="112"/>
      <c r="AW21" s="93">
        <v>6207942.7200000016</v>
      </c>
      <c r="AY21" s="112"/>
      <c r="BA21" s="93">
        <v>11089284.780000003</v>
      </c>
      <c r="BC21" s="112"/>
    </row>
    <row r="22" spans="1:56">
      <c r="A22" s="108"/>
      <c r="E22" s="94"/>
      <c r="F22" s="137"/>
      <c r="G22"/>
      <c r="I22" s="94"/>
      <c r="K22"/>
      <c r="M22" s="94"/>
      <c r="O22"/>
      <c r="Q22" s="94"/>
      <c r="S22"/>
      <c r="U22" s="94"/>
      <c r="W22"/>
      <c r="Y22" s="94"/>
      <c r="AA22"/>
      <c r="AC22" s="94"/>
      <c r="AE22"/>
      <c r="AG22" s="94"/>
      <c r="AI22"/>
      <c r="AK22" s="94"/>
      <c r="AM22"/>
      <c r="AO22" s="94"/>
      <c r="AQ22"/>
      <c r="AS22" s="94"/>
      <c r="AU22"/>
      <c r="AW22" s="94"/>
      <c r="AY22"/>
      <c r="BA22" s="94"/>
      <c r="BC22"/>
      <c r="BD22"/>
    </row>
    <row r="23" spans="1:56">
      <c r="A23" s="107">
        <f>SUM(E23:BA23)</f>
        <v>879068.53272727272</v>
      </c>
      <c r="B23" s="59" t="s">
        <v>29</v>
      </c>
      <c r="E23" s="143">
        <v>26434.39</v>
      </c>
      <c r="F23" s="137"/>
      <c r="G23"/>
      <c r="I23" s="49">
        <v>8446.5600000000431</v>
      </c>
      <c r="K23"/>
      <c r="M23" s="49">
        <v>0</v>
      </c>
      <c r="O23"/>
      <c r="Q23" s="49">
        <v>0</v>
      </c>
      <c r="S23"/>
      <c r="U23" s="49">
        <v>68727.272727272721</v>
      </c>
      <c r="W23"/>
      <c r="Y23" s="49">
        <v>0</v>
      </c>
      <c r="AA23"/>
      <c r="AC23" s="49">
        <v>0</v>
      </c>
      <c r="AE23"/>
      <c r="AG23" s="49">
        <v>511938.88</v>
      </c>
      <c r="AI23"/>
      <c r="AK23" s="49">
        <v>70552.34</v>
      </c>
      <c r="AM23"/>
      <c r="AO23" s="49">
        <v>192969.09</v>
      </c>
      <c r="AQ23"/>
      <c r="AS23" s="49">
        <v>0</v>
      </c>
      <c r="AU23"/>
      <c r="AW23" s="49">
        <v>0</v>
      </c>
      <c r="AY23"/>
      <c r="BA23" s="49">
        <v>0</v>
      </c>
      <c r="BC23"/>
      <c r="BD23"/>
    </row>
    <row r="24" spans="1:56">
      <c r="A24" s="107">
        <f>SUM(E24:BA24)</f>
        <v>0</v>
      </c>
      <c r="B24" s="59" t="s">
        <v>30</v>
      </c>
      <c r="E24" s="143">
        <v>0</v>
      </c>
      <c r="F24" s="137"/>
      <c r="G24"/>
      <c r="I24" s="49">
        <v>0</v>
      </c>
      <c r="K24"/>
      <c r="M24" s="49">
        <v>0</v>
      </c>
      <c r="O24"/>
      <c r="Q24" s="49">
        <v>0</v>
      </c>
      <c r="S24"/>
      <c r="U24" s="49">
        <v>0</v>
      </c>
      <c r="W24"/>
      <c r="Y24" s="49">
        <v>0</v>
      </c>
      <c r="AA24"/>
      <c r="AC24" s="49">
        <v>0</v>
      </c>
      <c r="AE24"/>
      <c r="AG24" s="49">
        <v>0</v>
      </c>
      <c r="AI24"/>
      <c r="AK24" s="49">
        <v>0</v>
      </c>
      <c r="AM24"/>
      <c r="AO24" s="49">
        <v>0</v>
      </c>
      <c r="AQ24"/>
      <c r="AS24" s="49">
        <v>0</v>
      </c>
      <c r="AU24"/>
      <c r="AW24" s="49">
        <v>0</v>
      </c>
      <c r="AY24"/>
      <c r="BA24" s="49">
        <v>0</v>
      </c>
      <c r="BC24"/>
      <c r="BD24"/>
    </row>
    <row r="25" spans="1:56">
      <c r="A25" s="106"/>
      <c r="F25" s="137"/>
      <c r="G25"/>
      <c r="K25"/>
      <c r="O25"/>
      <c r="S25"/>
      <c r="W25"/>
      <c r="AA25"/>
      <c r="AE25"/>
      <c r="AI25"/>
      <c r="AM25"/>
      <c r="AQ25"/>
      <c r="AU25"/>
      <c r="AY25"/>
      <c r="BC25"/>
      <c r="BD25"/>
    </row>
    <row r="26" spans="1:56">
      <c r="A26" s="100"/>
      <c r="B26" s="59" t="s">
        <v>31</v>
      </c>
      <c r="E26" s="68">
        <v>59.458965704578105</v>
      </c>
      <c r="F26" s="137"/>
      <c r="G26"/>
      <c r="I26" s="68">
        <v>59.12529803733679</v>
      </c>
      <c r="K26"/>
      <c r="M26" s="68">
        <v>58.769361687484015</v>
      </c>
      <c r="O26"/>
      <c r="Q26" s="68">
        <v>58.041981708150821</v>
      </c>
      <c r="S26"/>
      <c r="U26" s="68">
        <v>57.539147174671996</v>
      </c>
      <c r="W26"/>
      <c r="Y26" s="68">
        <v>57.191778717654792</v>
      </c>
      <c r="AA26"/>
      <c r="AC26" s="68">
        <v>57.003507709271041</v>
      </c>
      <c r="AE26"/>
      <c r="AG26" s="68">
        <v>56.280947822245622</v>
      </c>
      <c r="AI26"/>
      <c r="AK26" s="68">
        <v>55.944761230949652</v>
      </c>
      <c r="AM26"/>
      <c r="AO26" s="68">
        <v>55.739992390288997</v>
      </c>
      <c r="AQ26"/>
      <c r="AS26" s="68">
        <v>55.455838893218491</v>
      </c>
      <c r="AU26"/>
      <c r="AW26" s="68">
        <v>54.836712581510767</v>
      </c>
      <c r="AY26"/>
      <c r="BA26" s="68">
        <v>54.458787730372293</v>
      </c>
      <c r="BC26"/>
      <c r="BD26"/>
    </row>
    <row r="27" spans="1:56">
      <c r="A27" s="100"/>
      <c r="B27" s="59" t="s">
        <v>32</v>
      </c>
      <c r="E27" s="68">
        <v>12.455459271467586</v>
      </c>
      <c r="F27" s="137"/>
      <c r="I27" s="68">
        <v>14.643853438641372</v>
      </c>
      <c r="M27" s="68">
        <v>17.177230900536923</v>
      </c>
      <c r="Q27" s="68">
        <v>18.546821463988532</v>
      </c>
      <c r="U27" s="68">
        <v>20.966472612967284</v>
      </c>
      <c r="Y27" s="68">
        <v>23.39658322803011</v>
      </c>
      <c r="AC27" s="68">
        <v>25.878032664771723</v>
      </c>
      <c r="AG27" s="68">
        <v>27.427995236682662</v>
      </c>
      <c r="AK27" s="68">
        <v>29.925021901134734</v>
      </c>
      <c r="AO27" s="68">
        <v>32.574078748533445</v>
      </c>
      <c r="AS27" s="68">
        <v>34.945628768910865</v>
      </c>
      <c r="AW27" s="68">
        <v>36.785248881480932</v>
      </c>
      <c r="BA27" s="68">
        <v>39.320110754577776</v>
      </c>
    </row>
    <row r="28" spans="1:56">
      <c r="A28" s="100"/>
      <c r="B28" s="59" t="s">
        <v>82</v>
      </c>
      <c r="E28" s="71">
        <v>3.8831612304019089E-2</v>
      </c>
      <c r="F28" s="137"/>
      <c r="I28" s="71">
        <v>3.9964814253691805E-2</v>
      </c>
      <c r="M28" s="71">
        <v>5.109895773292232E-2</v>
      </c>
      <c r="Q28" s="71">
        <v>4.1297348539842876E-2</v>
      </c>
      <c r="U28" s="71">
        <v>3.9951402400772142E-2</v>
      </c>
      <c r="Y28" s="71">
        <v>4.007721012764081E-2</v>
      </c>
      <c r="AC28" s="71">
        <v>4.2996078134734717E-2</v>
      </c>
      <c r="AG28" s="71">
        <v>3.8032173994578866E-2</v>
      </c>
      <c r="AK28" s="71">
        <v>3.7283129157290783E-2</v>
      </c>
      <c r="AO28" s="71">
        <v>3.7181210890735616E-2</v>
      </c>
      <c r="AS28" s="71">
        <v>3.8809459520592636E-2</v>
      </c>
      <c r="AW28" s="71">
        <v>3.738139172226735E-2</v>
      </c>
      <c r="BA28" s="71">
        <v>3.7554148495446298E-2</v>
      </c>
    </row>
    <row r="29" spans="1:56">
      <c r="A29" s="100"/>
      <c r="B29" s="59" t="s">
        <v>33</v>
      </c>
      <c r="E29" s="68">
        <v>47.003506433110516</v>
      </c>
      <c r="F29" s="137"/>
      <c r="I29" s="68">
        <v>44.481444598695418</v>
      </c>
      <c r="M29" s="68">
        <v>41.592130786947095</v>
      </c>
      <c r="Q29" s="68">
        <v>39.495160244162292</v>
      </c>
      <c r="U29" s="68">
        <v>36.572674561704716</v>
      </c>
      <c r="Y29" s="68">
        <v>33.795195489624682</v>
      </c>
      <c r="AC29" s="68">
        <v>31.125475044499318</v>
      </c>
      <c r="AG29" s="68">
        <v>28.85295258556296</v>
      </c>
      <c r="AK29" s="68">
        <v>26.019739329814918</v>
      </c>
      <c r="AO29" s="68">
        <v>23.165913641755552</v>
      </c>
      <c r="AS29" s="68">
        <v>20.510210124307626</v>
      </c>
      <c r="AW29" s="68">
        <v>18.051463700029835</v>
      </c>
      <c r="BA29" s="68">
        <v>15.138676975794517</v>
      </c>
    </row>
    <row r="30" spans="1:56">
      <c r="A30" s="100"/>
      <c r="B30" s="59" t="s">
        <v>34</v>
      </c>
      <c r="E30" s="144">
        <v>49629.013328434943</v>
      </c>
      <c r="F30" s="137"/>
      <c r="I30" s="70">
        <v>48659.492715816086</v>
      </c>
      <c r="M30" s="70">
        <v>50719.280101822122</v>
      </c>
      <c r="Q30" s="70">
        <v>63272.992439372378</v>
      </c>
      <c r="U30" s="70">
        <v>67335.596520768304</v>
      </c>
      <c r="Y30" s="70">
        <v>68560.808213991753</v>
      </c>
      <c r="AC30" s="70">
        <v>72643.760042438458</v>
      </c>
      <c r="AG30" s="70">
        <v>86620.067984246358</v>
      </c>
      <c r="AK30" s="70">
        <v>90650.805330381481</v>
      </c>
      <c r="AO30" s="70">
        <v>92491.614532211286</v>
      </c>
      <c r="AS30" s="70">
        <v>94737.171947852548</v>
      </c>
      <c r="AW30" s="70">
        <v>110021.55788102998</v>
      </c>
      <c r="BA30" s="70">
        <v>115704.76893899978</v>
      </c>
    </row>
    <row r="31" spans="1:56">
      <c r="A31" s="100"/>
      <c r="B31" s="59" t="s">
        <v>35</v>
      </c>
      <c r="E31" s="69">
        <v>2.1759049338329079E-2</v>
      </c>
      <c r="F31" s="137"/>
      <c r="I31" s="69">
        <v>2.1864348635809047E-2</v>
      </c>
      <c r="M31" s="69">
        <v>2.2374193264726495E-2</v>
      </c>
      <c r="Q31" s="69">
        <v>2.2373861554217098E-2</v>
      </c>
      <c r="U31" s="69">
        <v>2.2490175775185306E-2</v>
      </c>
      <c r="Y31" s="69">
        <v>2.2499087080788023E-2</v>
      </c>
      <c r="AC31" s="69">
        <v>2.256194558015907E-2</v>
      </c>
      <c r="AG31" s="69">
        <v>2.2640530719373553E-2</v>
      </c>
      <c r="AK31" s="69">
        <v>2.2672279528860875E-2</v>
      </c>
      <c r="AO31" s="69">
        <v>2.270699088694228E-2</v>
      </c>
      <c r="AS31" s="69">
        <v>2.2731504735293059E-2</v>
      </c>
      <c r="AW31" s="69">
        <v>2.2726608213105511E-2</v>
      </c>
      <c r="BA31" s="69">
        <v>2.2793137532541325E-2</v>
      </c>
    </row>
    <row r="32" spans="1:56">
      <c r="A32" s="100"/>
      <c r="B32" s="113"/>
      <c r="C32" s="113"/>
      <c r="E32" s="95"/>
      <c r="F32" s="145"/>
      <c r="I32" s="95"/>
      <c r="J32" s="50"/>
      <c r="M32" s="95"/>
      <c r="N32" s="50"/>
      <c r="Q32" s="95"/>
      <c r="R32" s="50"/>
      <c r="U32" s="95"/>
      <c r="V32" s="50"/>
      <c r="Y32" s="95"/>
      <c r="Z32" s="50"/>
      <c r="AC32" s="95"/>
      <c r="AD32" s="50"/>
      <c r="AG32" s="95"/>
      <c r="AH32" s="50"/>
      <c r="AK32" s="95"/>
      <c r="AL32" s="50"/>
      <c r="AO32" s="95"/>
      <c r="AP32" s="50"/>
      <c r="AS32" s="95"/>
      <c r="AT32" s="50"/>
      <c r="AW32" s="95"/>
      <c r="AX32" s="50"/>
      <c r="BA32" s="95"/>
      <c r="BB32" s="50"/>
    </row>
    <row r="33" spans="1:56">
      <c r="A33" s="114"/>
      <c r="B33" s="115" t="s">
        <v>36</v>
      </c>
      <c r="C33" s="152"/>
      <c r="D33" s="116"/>
      <c r="E33" s="115"/>
      <c r="F33" s="146"/>
      <c r="G33" s="115"/>
      <c r="H33" s="116"/>
      <c r="I33" s="115"/>
      <c r="J33" s="51"/>
      <c r="K33" s="115"/>
      <c r="L33" s="116"/>
      <c r="M33" s="115"/>
      <c r="N33" s="51"/>
      <c r="O33" s="115"/>
      <c r="P33" s="116"/>
      <c r="Q33" s="115"/>
      <c r="R33" s="51"/>
      <c r="S33" s="115"/>
      <c r="T33" s="116"/>
      <c r="U33" s="115"/>
      <c r="V33" s="51"/>
      <c r="W33" s="115"/>
      <c r="X33" s="116"/>
      <c r="Y33" s="115"/>
      <c r="Z33" s="51"/>
      <c r="AA33" s="115"/>
      <c r="AB33" s="116"/>
      <c r="AC33" s="115"/>
      <c r="AD33" s="51"/>
      <c r="AE33" s="115"/>
      <c r="AF33" s="116"/>
      <c r="AG33" s="115"/>
      <c r="AH33" s="51"/>
      <c r="AI33" s="115"/>
      <c r="AJ33" s="116"/>
      <c r="AK33" s="115"/>
      <c r="AL33" s="51"/>
      <c r="AM33" s="115"/>
      <c r="AN33" s="116"/>
      <c r="AO33" s="115"/>
      <c r="AP33" s="51"/>
      <c r="AQ33" s="115"/>
      <c r="AR33" s="116"/>
      <c r="AS33" s="115"/>
      <c r="AT33" s="51"/>
      <c r="AU33" s="115"/>
      <c r="AV33" s="116"/>
      <c r="AW33" s="115"/>
      <c r="AX33" s="51"/>
      <c r="AY33" s="115"/>
      <c r="AZ33" s="116"/>
      <c r="BA33" s="115"/>
      <c r="BB33" s="51"/>
      <c r="BC33" s="115"/>
      <c r="BD33" s="116"/>
    </row>
    <row r="34" spans="1:56">
      <c r="A34" s="117" t="s">
        <v>343</v>
      </c>
      <c r="B34" s="59" t="s">
        <v>344</v>
      </c>
      <c r="E34" s="112">
        <v>1340</v>
      </c>
      <c r="F34" s="112">
        <v>153733.58999999997</v>
      </c>
      <c r="G34" s="25">
        <v>2.2760143854927296E-3</v>
      </c>
      <c r="I34" s="112">
        <v>1553</v>
      </c>
      <c r="J34" s="112">
        <v>202525.17</v>
      </c>
      <c r="K34" s="25">
        <v>2.622614763270538E-3</v>
      </c>
      <c r="M34" s="112">
        <v>1862</v>
      </c>
      <c r="N34" s="112">
        <v>0</v>
      </c>
      <c r="O34" s="25">
        <v>0</v>
      </c>
      <c r="Q34" s="112">
        <v>2094</v>
      </c>
      <c r="R34" s="112">
        <v>191552.14000000004</v>
      </c>
      <c r="S34" s="25">
        <v>1.4395586420079501E-3</v>
      </c>
      <c r="U34" s="112">
        <v>2235</v>
      </c>
      <c r="V34" s="112">
        <v>7595.869999999999</v>
      </c>
      <c r="W34" s="25">
        <v>5.0382384497047929E-5</v>
      </c>
      <c r="Y34" s="112">
        <v>2430</v>
      </c>
      <c r="Z34" s="112">
        <v>12445.270000000008</v>
      </c>
      <c r="AA34" s="25">
        <v>7.4700261293312169E-5</v>
      </c>
      <c r="AC34" s="112">
        <v>2586</v>
      </c>
      <c r="AD34" s="112">
        <v>27763.280000000006</v>
      </c>
      <c r="AE34" s="25">
        <v>1.474475160571424E-4</v>
      </c>
      <c r="AG34" s="112">
        <v>2789</v>
      </c>
      <c r="AH34" s="112">
        <v>221564.44999999998</v>
      </c>
      <c r="AI34" s="25">
        <v>9.1582105354051364E-4</v>
      </c>
      <c r="AK34" s="112">
        <v>2931</v>
      </c>
      <c r="AL34" s="112">
        <v>46557.440000000002</v>
      </c>
      <c r="AM34" s="25">
        <v>1.7492882312854092E-4</v>
      </c>
      <c r="AO34" s="112">
        <v>3088</v>
      </c>
      <c r="AP34" s="112">
        <v>1243.8200000000038</v>
      </c>
      <c r="AQ34" s="25">
        <v>4.3534871500971666E-6</v>
      </c>
      <c r="AS34" s="112">
        <v>3244</v>
      </c>
      <c r="AT34" s="112">
        <v>96795.249999999985</v>
      </c>
      <c r="AU34" s="25">
        <v>3.1341229496349406E-4</v>
      </c>
      <c r="AW34" s="112">
        <v>3368</v>
      </c>
      <c r="AX34" s="112">
        <v>669139.2699999999</v>
      </c>
      <c r="AY34" s="25">
        <v>1.7999089490933814E-3</v>
      </c>
      <c r="BA34" s="112">
        <v>3448</v>
      </c>
      <c r="BB34" s="112">
        <v>608582.11</v>
      </c>
      <c r="BC34" s="25">
        <v>1.5206083122885025E-3</v>
      </c>
      <c r="BD34" s="25"/>
    </row>
    <row r="35" spans="1:56">
      <c r="A35" s="117" t="s">
        <v>162</v>
      </c>
      <c r="B35" s="118" t="s">
        <v>151</v>
      </c>
      <c r="C35" s="118"/>
      <c r="D35" s="118"/>
      <c r="E35" s="112">
        <v>6</v>
      </c>
      <c r="F35" s="112">
        <v>264215.48</v>
      </c>
      <c r="G35" s="25">
        <v>3.9116905638505329E-3</v>
      </c>
      <c r="H35" s="118"/>
      <c r="I35" s="112">
        <v>9</v>
      </c>
      <c r="J35" s="112">
        <v>138689.66999999998</v>
      </c>
      <c r="K35" s="25">
        <v>1.7959722046159447E-3</v>
      </c>
      <c r="L35" s="118"/>
      <c r="M35" s="112">
        <v>2</v>
      </c>
      <c r="N35" s="112">
        <v>0</v>
      </c>
      <c r="O35" s="25">
        <v>0</v>
      </c>
      <c r="P35" s="118"/>
      <c r="Q35" s="112">
        <v>5</v>
      </c>
      <c r="R35" s="112">
        <v>126152.63999999998</v>
      </c>
      <c r="S35" s="25">
        <v>9.4806627127276024E-4</v>
      </c>
      <c r="T35" s="118"/>
      <c r="U35" s="112">
        <v>3</v>
      </c>
      <c r="V35" s="112">
        <v>63443.54</v>
      </c>
      <c r="W35" s="25">
        <v>4.2081247126844469E-4</v>
      </c>
      <c r="X35" s="118"/>
      <c r="Y35" s="112">
        <v>0</v>
      </c>
      <c r="Z35" s="112">
        <v>0</v>
      </c>
      <c r="AA35" s="25">
        <v>0</v>
      </c>
      <c r="AB35" s="118"/>
      <c r="AC35" s="112">
        <v>5</v>
      </c>
      <c r="AD35" s="112">
        <v>235579.35</v>
      </c>
      <c r="AE35" s="25">
        <v>1.251134231685023E-3</v>
      </c>
      <c r="AF35" s="118"/>
      <c r="AG35" s="112">
        <v>3</v>
      </c>
      <c r="AH35" s="112">
        <v>49823.040000000008</v>
      </c>
      <c r="AI35" s="25">
        <v>2.0594002775892596E-4</v>
      </c>
      <c r="AJ35" s="118"/>
      <c r="AK35" s="112">
        <v>1</v>
      </c>
      <c r="AL35" s="112">
        <v>6263.1599999999817</v>
      </c>
      <c r="AM35" s="25">
        <v>2.3532376519536921E-5</v>
      </c>
      <c r="AN35" s="118"/>
      <c r="AO35" s="112">
        <v>1</v>
      </c>
      <c r="AP35" s="112">
        <v>31314.589999999989</v>
      </c>
      <c r="AQ35" s="25">
        <v>1.0960401438758081E-4</v>
      </c>
      <c r="AR35" s="118"/>
      <c r="AS35" s="112">
        <v>10</v>
      </c>
      <c r="AT35" s="112">
        <v>74360.209999999992</v>
      </c>
      <c r="AU35" s="25">
        <v>2.4077012115850065E-4</v>
      </c>
      <c r="AV35" s="118"/>
      <c r="AW35" s="112">
        <v>3</v>
      </c>
      <c r="AX35" s="112">
        <v>77257.799999999988</v>
      </c>
      <c r="AY35" s="25">
        <v>2.0781474327051026E-4</v>
      </c>
      <c r="AZ35" s="118"/>
      <c r="BA35" s="112">
        <v>8</v>
      </c>
      <c r="BB35" s="112">
        <v>239593.93000000002</v>
      </c>
      <c r="BC35" s="25">
        <v>5.9865138252563753E-4</v>
      </c>
      <c r="BD35" s="119"/>
    </row>
    <row r="36" spans="1:56">
      <c r="A36" s="117" t="s">
        <v>163</v>
      </c>
      <c r="B36" s="118" t="s">
        <v>152</v>
      </c>
      <c r="C36" s="118"/>
      <c r="D36" s="118"/>
      <c r="E36" s="112">
        <v>2</v>
      </c>
      <c r="F36" s="112">
        <v>4240.49</v>
      </c>
      <c r="G36" s="25">
        <v>6.2780139600838476E-5</v>
      </c>
      <c r="H36" s="118"/>
      <c r="I36" s="112">
        <v>11</v>
      </c>
      <c r="J36" s="112">
        <v>116835.38000000002</v>
      </c>
      <c r="K36" s="25">
        <v>1.512968449602207E-3</v>
      </c>
      <c r="L36" s="118"/>
      <c r="M36" s="112">
        <v>2</v>
      </c>
      <c r="N36" s="112">
        <v>0</v>
      </c>
      <c r="O36" s="25">
        <v>0</v>
      </c>
      <c r="P36" s="118"/>
      <c r="Q36" s="112">
        <v>1</v>
      </c>
      <c r="R36" s="112">
        <v>3889.6000000000104</v>
      </c>
      <c r="S36" s="25">
        <v>2.9231243743631038E-5</v>
      </c>
      <c r="T36" s="118"/>
      <c r="U36" s="112">
        <v>1</v>
      </c>
      <c r="V36" s="112">
        <v>2106.399999999996</v>
      </c>
      <c r="W36" s="25">
        <v>1.3971468008876083E-5</v>
      </c>
      <c r="X36" s="118"/>
      <c r="Y36" s="112">
        <v>0</v>
      </c>
      <c r="Z36" s="112">
        <v>0</v>
      </c>
      <c r="AA36" s="25">
        <v>0</v>
      </c>
      <c r="AB36" s="118"/>
      <c r="AC36" s="112">
        <v>1</v>
      </c>
      <c r="AD36" s="112">
        <v>79563</v>
      </c>
      <c r="AE36" s="25">
        <v>4.2254973908178062E-4</v>
      </c>
      <c r="AF36" s="118"/>
      <c r="AG36" s="112">
        <v>1</v>
      </c>
      <c r="AH36" s="112">
        <v>3126.3600000000024</v>
      </c>
      <c r="AI36" s="25">
        <v>1.2922588930430503E-5</v>
      </c>
      <c r="AJ36" s="118"/>
      <c r="AK36" s="112">
        <v>3</v>
      </c>
      <c r="AL36" s="112">
        <v>117643.13000000002</v>
      </c>
      <c r="AM36" s="25">
        <v>4.4201687807701511E-4</v>
      </c>
      <c r="AN36" s="118"/>
      <c r="AO36" s="112">
        <v>0</v>
      </c>
      <c r="AP36" s="112">
        <v>0</v>
      </c>
      <c r="AQ36" s="25">
        <v>0</v>
      </c>
      <c r="AR36" s="118"/>
      <c r="AS36" s="112">
        <v>2</v>
      </c>
      <c r="AT36" s="112">
        <v>37814.990000000005</v>
      </c>
      <c r="AU36" s="25">
        <v>1.224407478664664E-4</v>
      </c>
      <c r="AV36" s="118"/>
      <c r="AW36" s="112">
        <v>4</v>
      </c>
      <c r="AX36" s="112">
        <v>131816.78000000003</v>
      </c>
      <c r="AY36" s="25">
        <v>3.5457222823385265E-4</v>
      </c>
      <c r="AZ36" s="118"/>
      <c r="BA36" s="112">
        <v>2</v>
      </c>
      <c r="BB36" s="112">
        <v>134580.25</v>
      </c>
      <c r="BC36" s="25">
        <v>3.3626332988964257E-4</v>
      </c>
      <c r="BD36" s="119"/>
    </row>
    <row r="37" spans="1:56">
      <c r="A37" s="117" t="s">
        <v>164</v>
      </c>
      <c r="B37" s="59" t="s">
        <v>153</v>
      </c>
      <c r="E37" s="112">
        <v>4</v>
      </c>
      <c r="F37" s="112">
        <v>15644.060000000001</v>
      </c>
      <c r="G37" s="25">
        <v>2.3160914675518474E-4</v>
      </c>
      <c r="I37" s="112">
        <v>6</v>
      </c>
      <c r="J37" s="112">
        <v>179940.41000000003</v>
      </c>
      <c r="K37" s="25">
        <v>2.3301517326214495E-3</v>
      </c>
      <c r="M37" s="112">
        <v>0</v>
      </c>
      <c r="N37" s="112">
        <v>0</v>
      </c>
      <c r="O37" s="25">
        <v>0</v>
      </c>
      <c r="Q37" s="112">
        <v>1</v>
      </c>
      <c r="R37" s="112">
        <v>8.000000000174623E-2</v>
      </c>
      <c r="S37" s="25">
        <v>6.0121850564107395E-10</v>
      </c>
      <c r="U37" s="112">
        <v>0</v>
      </c>
      <c r="V37" s="112">
        <v>0</v>
      </c>
      <c r="W37" s="25">
        <v>0</v>
      </c>
      <c r="Y37" s="112">
        <v>0</v>
      </c>
      <c r="Z37" s="112">
        <v>0</v>
      </c>
      <c r="AA37" s="25">
        <v>0</v>
      </c>
      <c r="AC37" s="112">
        <v>0</v>
      </c>
      <c r="AD37" s="112">
        <v>0</v>
      </c>
      <c r="AE37" s="25">
        <v>0</v>
      </c>
      <c r="AG37" s="112">
        <v>0</v>
      </c>
      <c r="AH37" s="112">
        <v>0</v>
      </c>
      <c r="AI37" s="25">
        <v>0</v>
      </c>
      <c r="AK37" s="112">
        <v>0</v>
      </c>
      <c r="AL37" s="112">
        <v>0</v>
      </c>
      <c r="AM37" s="25">
        <v>0</v>
      </c>
      <c r="AO37" s="112">
        <v>0</v>
      </c>
      <c r="AP37" s="112">
        <v>0</v>
      </c>
      <c r="AQ37" s="25">
        <v>0</v>
      </c>
      <c r="AS37" s="112">
        <v>2</v>
      </c>
      <c r="AT37" s="112">
        <v>115620.04999999999</v>
      </c>
      <c r="AU37" s="25">
        <v>3.7436491164901097E-4</v>
      </c>
      <c r="AW37" s="112">
        <v>2</v>
      </c>
      <c r="AX37" s="112">
        <v>41551.660000000003</v>
      </c>
      <c r="AY37" s="25">
        <v>1.1176926543809858E-4</v>
      </c>
      <c r="BA37" s="112">
        <v>1</v>
      </c>
      <c r="BB37" s="112">
        <v>5840.8499999999985</v>
      </c>
      <c r="BC37" s="25">
        <v>1.459399629875794E-5</v>
      </c>
      <c r="BD37" s="119"/>
    </row>
    <row r="38" spans="1:56">
      <c r="A38" s="117" t="s">
        <v>165</v>
      </c>
      <c r="B38" s="59" t="s">
        <v>84</v>
      </c>
      <c r="E38" s="112">
        <v>3</v>
      </c>
      <c r="F38" s="112">
        <v>51896.340000000004</v>
      </c>
      <c r="G38" s="25">
        <v>7.6832146048512755E-4</v>
      </c>
      <c r="I38" s="112">
        <v>4</v>
      </c>
      <c r="J38" s="112">
        <v>122437.2</v>
      </c>
      <c r="K38" s="25">
        <v>1.5855096346469306E-3</v>
      </c>
      <c r="M38" s="112">
        <v>0</v>
      </c>
      <c r="N38" s="112">
        <v>0</v>
      </c>
      <c r="O38" s="25">
        <v>0</v>
      </c>
      <c r="Q38" s="112">
        <v>1</v>
      </c>
      <c r="R38" s="112">
        <v>8724.399999999996</v>
      </c>
      <c r="S38" s="25">
        <v>6.5565884131256122E-5</v>
      </c>
      <c r="U38" s="112">
        <v>0</v>
      </c>
      <c r="V38" s="112">
        <v>0</v>
      </c>
      <c r="W38" s="25">
        <v>0</v>
      </c>
      <c r="Y38" s="112">
        <v>0</v>
      </c>
      <c r="Z38" s="112">
        <v>0</v>
      </c>
      <c r="AA38" s="25">
        <v>0</v>
      </c>
      <c r="AC38" s="112">
        <v>0</v>
      </c>
      <c r="AD38" s="112">
        <v>0</v>
      </c>
      <c r="AE38" s="25">
        <v>0</v>
      </c>
      <c r="AG38" s="112">
        <v>0</v>
      </c>
      <c r="AH38" s="112">
        <v>0</v>
      </c>
      <c r="AI38" s="25">
        <v>0</v>
      </c>
      <c r="AK38" s="112">
        <v>0</v>
      </c>
      <c r="AL38" s="112">
        <v>0</v>
      </c>
      <c r="AM38" s="25">
        <v>0</v>
      </c>
      <c r="AO38" s="112">
        <v>0</v>
      </c>
      <c r="AP38" s="112">
        <v>0</v>
      </c>
      <c r="AQ38" s="25">
        <v>0</v>
      </c>
      <c r="AS38" s="112">
        <v>0</v>
      </c>
      <c r="AT38" s="112">
        <v>0</v>
      </c>
      <c r="AU38" s="25">
        <v>0</v>
      </c>
      <c r="AW38" s="112">
        <v>2</v>
      </c>
      <c r="AX38" s="112">
        <v>3518.8499999999995</v>
      </c>
      <c r="AY38" s="25">
        <v>9.4653084783340328E-6</v>
      </c>
      <c r="BA38" s="112">
        <v>0</v>
      </c>
      <c r="BB38" s="112">
        <v>0</v>
      </c>
      <c r="BC38" s="25">
        <v>0</v>
      </c>
      <c r="BD38" s="119"/>
    </row>
    <row r="39" spans="1:56" ht="13.5" thickBot="1">
      <c r="A39" s="117" t="s">
        <v>166</v>
      </c>
      <c r="B39" s="59" t="s">
        <v>83</v>
      </c>
      <c r="E39" s="112">
        <v>6</v>
      </c>
      <c r="F39" s="112">
        <v>41399.909999999996</v>
      </c>
      <c r="G39" s="25">
        <v>6.1292259367718089E-4</v>
      </c>
      <c r="I39" s="112">
        <v>4</v>
      </c>
      <c r="J39" s="112">
        <v>170484.25</v>
      </c>
      <c r="K39" s="25">
        <v>2.2076984848604505E-3</v>
      </c>
      <c r="M39" s="112">
        <v>0</v>
      </c>
      <c r="N39" s="112">
        <v>0</v>
      </c>
      <c r="O39" s="25">
        <v>0</v>
      </c>
      <c r="Q39" s="112">
        <v>1</v>
      </c>
      <c r="R39" s="112">
        <v>8717.9399999999969</v>
      </c>
      <c r="S39" s="25">
        <v>6.551733573692668E-5</v>
      </c>
      <c r="U39" s="112">
        <v>0</v>
      </c>
      <c r="V39" s="112">
        <v>0</v>
      </c>
      <c r="W39" s="25">
        <v>0</v>
      </c>
      <c r="Y39" s="112">
        <v>0</v>
      </c>
      <c r="Z39" s="112">
        <v>0</v>
      </c>
      <c r="AA39" s="25">
        <v>0</v>
      </c>
      <c r="AC39" s="112">
        <v>0</v>
      </c>
      <c r="AD39" s="112">
        <v>0</v>
      </c>
      <c r="AE39" s="25">
        <v>0</v>
      </c>
      <c r="AG39" s="112">
        <v>0</v>
      </c>
      <c r="AH39" s="112">
        <v>0</v>
      </c>
      <c r="AI39" s="25">
        <v>0</v>
      </c>
      <c r="AK39" s="112">
        <v>1</v>
      </c>
      <c r="AL39" s="112">
        <v>8526.9999999999836</v>
      </c>
      <c r="AM39" s="25">
        <v>3.2038232231348315E-5</v>
      </c>
      <c r="AO39" s="112">
        <v>0</v>
      </c>
      <c r="AP39" s="112">
        <v>0</v>
      </c>
      <c r="AQ39" s="25">
        <v>0</v>
      </c>
      <c r="AS39" s="112">
        <v>2</v>
      </c>
      <c r="AT39" s="112">
        <v>122531.52000000002</v>
      </c>
      <c r="AU39" s="25">
        <v>3.9674348574506789E-4</v>
      </c>
      <c r="AW39" s="112">
        <v>0</v>
      </c>
      <c r="AX39" s="112">
        <v>0</v>
      </c>
      <c r="AY39" s="25">
        <v>0</v>
      </c>
      <c r="BA39" s="112">
        <v>0</v>
      </c>
      <c r="BB39" s="112">
        <v>0</v>
      </c>
      <c r="BC39" s="25">
        <v>0</v>
      </c>
      <c r="BD39" s="119"/>
    </row>
    <row r="40" spans="1:56" ht="13.5" thickBot="1">
      <c r="A40" s="100"/>
      <c r="B40" s="99" t="s">
        <v>37</v>
      </c>
      <c r="C40" s="99"/>
      <c r="D40" s="99"/>
      <c r="E40" s="120">
        <v>1361</v>
      </c>
      <c r="F40" s="120">
        <v>377396.27999999997</v>
      </c>
      <c r="G40" s="121">
        <v>5.5873239043688645E-3</v>
      </c>
      <c r="H40" s="99"/>
      <c r="I40" s="120">
        <v>1587</v>
      </c>
      <c r="J40" s="120">
        <v>728386.91</v>
      </c>
      <c r="K40" s="121">
        <v>9.4323005063469828E-3</v>
      </c>
      <c r="L40" s="99"/>
      <c r="M40" s="120">
        <v>1866</v>
      </c>
      <c r="N40" s="120">
        <v>0</v>
      </c>
      <c r="O40" s="121">
        <v>0</v>
      </c>
      <c r="P40" s="99"/>
      <c r="Q40" s="120">
        <v>2103</v>
      </c>
      <c r="R40" s="120">
        <v>339036.8000000001</v>
      </c>
      <c r="S40" s="121">
        <v>2.5479399781110296E-3</v>
      </c>
      <c r="T40" s="99"/>
      <c r="U40" s="120">
        <v>2239</v>
      </c>
      <c r="V40" s="120">
        <v>73145.81</v>
      </c>
      <c r="W40" s="121">
        <v>4.8516632377436868E-4</v>
      </c>
      <c r="X40" s="99"/>
      <c r="Y40" s="120">
        <v>2430</v>
      </c>
      <c r="Z40" s="120">
        <v>12445.270000000008</v>
      </c>
      <c r="AA40" s="121">
        <v>7.4700261293312169E-5</v>
      </c>
      <c r="AB40" s="99"/>
      <c r="AC40" s="120">
        <v>2592</v>
      </c>
      <c r="AD40" s="120">
        <v>342905.63</v>
      </c>
      <c r="AE40" s="121">
        <v>1.8211314868239459E-3</v>
      </c>
      <c r="AF40" s="99"/>
      <c r="AG40" s="120">
        <v>2793</v>
      </c>
      <c r="AH40" s="120">
        <v>274513.84999999998</v>
      </c>
      <c r="AI40" s="121">
        <v>1.1346836702298701E-3</v>
      </c>
      <c r="AJ40" s="99"/>
      <c r="AK40" s="120">
        <v>2936</v>
      </c>
      <c r="AL40" s="120">
        <v>178990.72999999998</v>
      </c>
      <c r="AM40" s="121">
        <v>6.7251630995644122E-4</v>
      </c>
      <c r="AN40" s="99"/>
      <c r="AO40" s="120">
        <v>3089</v>
      </c>
      <c r="AP40" s="120">
        <v>32558.409999999993</v>
      </c>
      <c r="AQ40" s="121">
        <v>1.1395750153767797E-4</v>
      </c>
      <c r="AR40" s="99"/>
      <c r="AS40" s="120">
        <v>3260</v>
      </c>
      <c r="AT40" s="120">
        <v>447122.01999999996</v>
      </c>
      <c r="AU40" s="121">
        <v>1.4477315613825399E-3</v>
      </c>
      <c r="AV40" s="99"/>
      <c r="AW40" s="120">
        <v>3379</v>
      </c>
      <c r="AX40" s="120">
        <v>923284.35999999987</v>
      </c>
      <c r="AY40" s="121">
        <v>2.4835304945141769E-3</v>
      </c>
      <c r="AZ40" s="99"/>
      <c r="BA40" s="120">
        <v>3459</v>
      </c>
      <c r="BB40" s="120">
        <v>988597.14</v>
      </c>
      <c r="BC40" s="121">
        <v>2.4701170210025408E-3</v>
      </c>
      <c r="BD40" s="119"/>
    </row>
    <row r="41" spans="1:56">
      <c r="A41" s="100"/>
      <c r="B41" s="59" t="s">
        <v>156</v>
      </c>
      <c r="E41" s="112"/>
      <c r="F41" s="147" t="s">
        <v>154</v>
      </c>
      <c r="G41" s="119">
        <v>5.5873239043688645E-3</v>
      </c>
      <c r="I41" s="112"/>
      <c r="J41" s="52" t="s">
        <v>154</v>
      </c>
      <c r="K41" s="119">
        <v>9.4323005063469828E-3</v>
      </c>
      <c r="M41" s="112"/>
      <c r="N41" s="52" t="s">
        <v>154</v>
      </c>
      <c r="O41" s="119">
        <v>0</v>
      </c>
      <c r="Q41" s="112"/>
      <c r="R41" s="52" t="s">
        <v>154</v>
      </c>
      <c r="S41" s="119">
        <v>1.1083813361030797E-3</v>
      </c>
      <c r="U41" s="112"/>
      <c r="V41" s="52" t="s">
        <v>154</v>
      </c>
      <c r="W41" s="119">
        <v>4.3478393927732074E-4</v>
      </c>
      <c r="Y41" s="112"/>
      <c r="Z41" s="52" t="s">
        <v>154</v>
      </c>
      <c r="AA41" s="119">
        <v>0</v>
      </c>
      <c r="AC41" s="112"/>
      <c r="AD41" s="52" t="s">
        <v>154</v>
      </c>
      <c r="AE41" s="119">
        <v>1.6736839707668038E-3</v>
      </c>
      <c r="AG41" s="112"/>
      <c r="AH41" s="52" t="s">
        <v>154</v>
      </c>
      <c r="AI41" s="119">
        <v>2.1886261668935646E-4</v>
      </c>
      <c r="AK41" s="112"/>
      <c r="AL41" s="52" t="s">
        <v>154</v>
      </c>
      <c r="AM41" s="119">
        <v>4.9758748682790033E-4</v>
      </c>
      <c r="AO41" s="112"/>
      <c r="AP41" s="52" t="s">
        <v>154</v>
      </c>
      <c r="AQ41" s="119">
        <v>1.0960401438758081E-4</v>
      </c>
      <c r="AS41" s="112"/>
      <c r="AT41" s="52" t="s">
        <v>154</v>
      </c>
      <c r="AU41" s="119">
        <v>1.1343192664190458E-3</v>
      </c>
      <c r="AW41" s="112"/>
      <c r="AX41" s="52" t="s">
        <v>154</v>
      </c>
      <c r="AY41" s="119">
        <v>6.8362154542079548E-4</v>
      </c>
      <c r="BA41" s="112"/>
      <c r="BB41" s="52" t="s">
        <v>154</v>
      </c>
      <c r="BC41" s="119">
        <v>9.4950870871403803E-4</v>
      </c>
      <c r="BD41" s="119"/>
    </row>
    <row r="42" spans="1:56">
      <c r="A42" s="114"/>
      <c r="F42" s="148"/>
      <c r="J42" s="53"/>
      <c r="N42" s="53"/>
      <c r="R42" s="53"/>
      <c r="V42" s="53"/>
      <c r="Z42" s="53"/>
      <c r="AD42" s="53"/>
      <c r="AH42" s="53"/>
      <c r="AL42" s="53"/>
      <c r="AP42" s="53"/>
      <c r="AT42" s="53"/>
      <c r="AX42" s="53"/>
      <c r="BB42" s="53"/>
    </row>
    <row r="43" spans="1:56">
      <c r="A43" s="122" t="s">
        <v>167</v>
      </c>
      <c r="B43" s="115" t="s">
        <v>38</v>
      </c>
      <c r="C43" s="152"/>
      <c r="D43" s="116"/>
      <c r="E43" s="115"/>
      <c r="F43" s="146"/>
      <c r="G43" s="115"/>
      <c r="H43" s="116"/>
      <c r="I43" s="115"/>
      <c r="J43" s="51"/>
      <c r="K43" s="115"/>
      <c r="L43" s="116"/>
      <c r="M43" s="115"/>
      <c r="N43" s="51"/>
      <c r="O43" s="115"/>
      <c r="P43" s="116"/>
      <c r="Q43" s="115"/>
      <c r="R43" s="51"/>
      <c r="S43" s="115"/>
      <c r="T43" s="116"/>
      <c r="U43" s="115"/>
      <c r="V43" s="51"/>
      <c r="W43" s="115"/>
      <c r="X43" s="116"/>
      <c r="Y43" s="115"/>
      <c r="Z43" s="51"/>
      <c r="AA43" s="115"/>
      <c r="AB43" s="116"/>
      <c r="AC43" s="115"/>
      <c r="AD43" s="51"/>
      <c r="AE43" s="115"/>
      <c r="AF43" s="116"/>
      <c r="AG43" s="115"/>
      <c r="AH43" s="51"/>
      <c r="AI43" s="115"/>
      <c r="AJ43" s="116"/>
      <c r="AK43" s="115"/>
      <c r="AL43" s="51"/>
      <c r="AM43" s="115"/>
      <c r="AN43" s="116"/>
      <c r="AO43" s="115"/>
      <c r="AP43" s="51"/>
      <c r="AQ43" s="115"/>
      <c r="AR43" s="116"/>
      <c r="AS43" s="115"/>
      <c r="AT43" s="51"/>
      <c r="AU43" s="115"/>
      <c r="AV43" s="116"/>
      <c r="AW43" s="115"/>
      <c r="AX43" s="51"/>
      <c r="AY43" s="115"/>
      <c r="AZ43" s="116"/>
      <c r="BA43" s="115"/>
      <c r="BB43" s="51"/>
      <c r="BC43" s="115"/>
      <c r="BD43" s="116"/>
    </row>
    <row r="44" spans="1:56">
      <c r="A44" s="117" t="s">
        <v>343</v>
      </c>
      <c r="B44" s="59" t="s">
        <v>344</v>
      </c>
      <c r="E44" s="112">
        <v>1340</v>
      </c>
      <c r="F44" s="112">
        <v>66938672.229999989</v>
      </c>
      <c r="G44" s="23">
        <v>0.99102207228272421</v>
      </c>
      <c r="I44" s="112">
        <v>1553</v>
      </c>
      <c r="J44" s="112">
        <v>75723855.360000014</v>
      </c>
      <c r="K44" s="23">
        <v>0.98059170126310169</v>
      </c>
      <c r="M44" s="112">
        <v>1862</v>
      </c>
      <c r="N44" s="112">
        <v>94207272.640000001</v>
      </c>
      <c r="O44" s="23">
        <v>0.99540475456818334</v>
      </c>
      <c r="Q44" s="112">
        <v>2094</v>
      </c>
      <c r="R44" s="112">
        <v>132464397.47000013</v>
      </c>
      <c r="S44" s="23">
        <v>0.99550058869775448</v>
      </c>
      <c r="U44" s="112">
        <v>2235</v>
      </c>
      <c r="V44" s="112">
        <v>150527300.33000022</v>
      </c>
      <c r="W44" s="23">
        <v>0.99842734571927672</v>
      </c>
      <c r="Y44" s="112">
        <v>2430</v>
      </c>
      <c r="Z44" s="112">
        <v>166602763.95999995</v>
      </c>
      <c r="AA44" s="23">
        <v>1</v>
      </c>
      <c r="AC44" s="112">
        <v>2586</v>
      </c>
      <c r="AD44" s="112">
        <v>187285532.26000047</v>
      </c>
      <c r="AE44" s="23">
        <v>0.9946514433877004</v>
      </c>
      <c r="AG44" s="112">
        <v>2789</v>
      </c>
      <c r="AH44" s="112">
        <v>241635939.44000009</v>
      </c>
      <c r="AI44" s="23">
        <v>0.99878514189073497</v>
      </c>
      <c r="AK44" s="112">
        <v>2931</v>
      </c>
      <c r="AL44" s="112">
        <v>265617550.49000001</v>
      </c>
      <c r="AM44" s="23">
        <v>0.99799657175097034</v>
      </c>
      <c r="AO44" s="112">
        <v>3088</v>
      </c>
      <c r="AP44" s="112">
        <v>285598376.65000069</v>
      </c>
      <c r="AQ44" s="23">
        <v>0.99962121756715983</v>
      </c>
      <c r="AS44" s="112">
        <v>3244</v>
      </c>
      <c r="AT44" s="112">
        <v>306751454.69999921</v>
      </c>
      <c r="AU44" s="23">
        <v>0.99322722345277326</v>
      </c>
      <c r="AW44" s="112">
        <v>3368</v>
      </c>
      <c r="AX44" s="112">
        <v>370345507.02000022</v>
      </c>
      <c r="AY44" s="23">
        <v>0.99618752362542429</v>
      </c>
      <c r="BA44" s="112">
        <v>3448</v>
      </c>
      <c r="BB44" s="112">
        <v>398525593.33000022</v>
      </c>
      <c r="BC44" s="23">
        <v>0.99575935591880238</v>
      </c>
      <c r="BD44" s="25"/>
    </row>
    <row r="45" spans="1:56">
      <c r="A45" s="117" t="s">
        <v>162</v>
      </c>
      <c r="B45" s="118" t="s">
        <v>151</v>
      </c>
      <c r="C45" s="118"/>
      <c r="D45" s="118"/>
      <c r="E45" s="112">
        <v>6</v>
      </c>
      <c r="F45" s="112">
        <v>286092.59999999998</v>
      </c>
      <c r="G45" s="23">
        <v>4.2355797011116268E-3</v>
      </c>
      <c r="H45" s="118"/>
      <c r="I45" s="112">
        <v>9</v>
      </c>
      <c r="J45" s="112">
        <v>313539.63000000006</v>
      </c>
      <c r="K45" s="23">
        <v>4.0602047760699683E-3</v>
      </c>
      <c r="L45" s="118"/>
      <c r="M45" s="112">
        <v>2</v>
      </c>
      <c r="N45" s="112">
        <v>252219.18000000002</v>
      </c>
      <c r="O45" s="23">
        <v>2.6649765345047195E-3</v>
      </c>
      <c r="P45" s="118"/>
      <c r="Q45" s="112">
        <v>5</v>
      </c>
      <c r="R45" s="112">
        <v>509372.85</v>
      </c>
      <c r="S45" s="23">
        <v>3.8280547960556277E-3</v>
      </c>
      <c r="T45" s="118"/>
      <c r="U45" s="112">
        <v>3</v>
      </c>
      <c r="V45" s="112">
        <v>181481.40999999997</v>
      </c>
      <c r="W45" s="23">
        <v>1.2037417935913067E-3</v>
      </c>
      <c r="X45" s="118"/>
      <c r="Y45" s="112">
        <v>0</v>
      </c>
      <c r="Z45" s="112">
        <v>0</v>
      </c>
      <c r="AA45" s="23">
        <v>0</v>
      </c>
      <c r="AB45" s="118"/>
      <c r="AC45" s="112">
        <v>5</v>
      </c>
      <c r="AD45" s="112">
        <v>927530.77</v>
      </c>
      <c r="AE45" s="23">
        <v>4.9260068732177404E-3</v>
      </c>
      <c r="AF45" s="118"/>
      <c r="AG45" s="112">
        <v>3</v>
      </c>
      <c r="AH45" s="112">
        <v>244087.31999999998</v>
      </c>
      <c r="AI45" s="23">
        <v>1.0089177508317804E-3</v>
      </c>
      <c r="AJ45" s="118"/>
      <c r="AK45" s="112">
        <v>1</v>
      </c>
      <c r="AL45" s="112">
        <v>186406.88999999996</v>
      </c>
      <c r="AM45" s="23">
        <v>7.0038081756108959E-4</v>
      </c>
      <c r="AN45" s="118"/>
      <c r="AO45" s="112">
        <v>1</v>
      </c>
      <c r="AP45" s="112">
        <v>108220.64</v>
      </c>
      <c r="AQ45" s="23">
        <v>3.787824328401939E-4</v>
      </c>
      <c r="AR45" s="118"/>
      <c r="AS45" s="112">
        <v>10</v>
      </c>
      <c r="AT45" s="112">
        <v>955937.27</v>
      </c>
      <c r="AU45" s="23">
        <v>3.0952189661356037E-3</v>
      </c>
      <c r="AV45" s="118"/>
      <c r="AW45" s="112">
        <v>3</v>
      </c>
      <c r="AX45" s="112">
        <v>457915.85</v>
      </c>
      <c r="AY45" s="23">
        <v>1.231741841047085E-3</v>
      </c>
      <c r="AZ45" s="118"/>
      <c r="BA45" s="112">
        <v>8</v>
      </c>
      <c r="BB45" s="112">
        <v>1107284.19</v>
      </c>
      <c r="BC45" s="23">
        <v>2.7666694694322208E-3</v>
      </c>
      <c r="BD45" s="119"/>
    </row>
    <row r="46" spans="1:56">
      <c r="A46" s="117" t="s">
        <v>163</v>
      </c>
      <c r="B46" s="118" t="s">
        <v>152</v>
      </c>
      <c r="C46" s="118"/>
      <c r="D46" s="118"/>
      <c r="E46" s="112">
        <v>2</v>
      </c>
      <c r="F46" s="112">
        <v>14968.339999999975</v>
      </c>
      <c r="G46" s="23">
        <v>2.2160516232624369E-4</v>
      </c>
      <c r="H46" s="118"/>
      <c r="I46" s="112">
        <v>11</v>
      </c>
      <c r="J46" s="112">
        <v>314076.77</v>
      </c>
      <c r="K46" s="23">
        <v>4.0671605104803778E-3</v>
      </c>
      <c r="L46" s="118"/>
      <c r="M46" s="112">
        <v>2</v>
      </c>
      <c r="N46" s="112">
        <v>182684.85</v>
      </c>
      <c r="O46" s="23">
        <v>1.9302688973119114E-3</v>
      </c>
      <c r="P46" s="118"/>
      <c r="Q46" s="112">
        <v>1</v>
      </c>
      <c r="R46" s="112">
        <v>19073.789999999994</v>
      </c>
      <c r="S46" s="23">
        <v>1.433439440057668E-4</v>
      </c>
      <c r="T46" s="118"/>
      <c r="U46" s="112">
        <v>1</v>
      </c>
      <c r="V46" s="112">
        <v>55618.869999999995</v>
      </c>
      <c r="W46" s="23">
        <v>3.6891248713199733E-4</v>
      </c>
      <c r="X46" s="118"/>
      <c r="Y46" s="112">
        <v>0</v>
      </c>
      <c r="Z46" s="112">
        <v>0</v>
      </c>
      <c r="AA46" s="23">
        <v>0</v>
      </c>
      <c r="AB46" s="118"/>
      <c r="AC46" s="112">
        <v>1</v>
      </c>
      <c r="AD46" s="112">
        <v>79563</v>
      </c>
      <c r="AE46" s="23">
        <v>4.2254973908178062E-4</v>
      </c>
      <c r="AF46" s="118"/>
      <c r="AG46" s="112">
        <v>1</v>
      </c>
      <c r="AH46" s="112">
        <v>49823.119999999995</v>
      </c>
      <c r="AI46" s="23">
        <v>2.0594035843329305E-4</v>
      </c>
      <c r="AJ46" s="118"/>
      <c r="AK46" s="112">
        <v>3</v>
      </c>
      <c r="AL46" s="112">
        <v>338296.19</v>
      </c>
      <c r="AM46" s="23">
        <v>1.2710697664126136E-3</v>
      </c>
      <c r="AN46" s="118"/>
      <c r="AO46" s="112">
        <v>0</v>
      </c>
      <c r="AP46" s="112">
        <v>0</v>
      </c>
      <c r="AQ46" s="23">
        <v>0</v>
      </c>
      <c r="AR46" s="118"/>
      <c r="AS46" s="112">
        <v>2</v>
      </c>
      <c r="AT46" s="112">
        <v>219395.31</v>
      </c>
      <c r="AU46" s="23">
        <v>7.1037770563459697E-4</v>
      </c>
      <c r="AV46" s="118"/>
      <c r="AW46" s="112">
        <v>4</v>
      </c>
      <c r="AX46" s="112">
        <v>653099.60000000009</v>
      </c>
      <c r="AY46" s="23">
        <v>1.756764051061161E-3</v>
      </c>
      <c r="AZ46" s="118"/>
      <c r="BA46" s="112">
        <v>2</v>
      </c>
      <c r="BB46" s="112">
        <v>543586.31000000006</v>
      </c>
      <c r="BC46" s="23">
        <v>1.3582092668353904E-3</v>
      </c>
      <c r="BD46" s="119"/>
    </row>
    <row r="47" spans="1:56">
      <c r="A47" s="117" t="s">
        <v>164</v>
      </c>
      <c r="B47" s="59" t="s">
        <v>153</v>
      </c>
      <c r="E47" s="112">
        <v>4</v>
      </c>
      <c r="F47" s="112">
        <v>112600.25999999992</v>
      </c>
      <c r="G47" s="23">
        <v>1.6670384889224369E-3</v>
      </c>
      <c r="I47" s="112">
        <v>6</v>
      </c>
      <c r="J47" s="112">
        <v>257943.12999999998</v>
      </c>
      <c r="K47" s="23">
        <v>3.3402537611607066E-3</v>
      </c>
      <c r="M47" s="112">
        <v>0</v>
      </c>
      <c r="N47" s="112">
        <v>0</v>
      </c>
      <c r="O47" s="23">
        <v>0</v>
      </c>
      <c r="Q47" s="112">
        <v>1</v>
      </c>
      <c r="R47" s="112">
        <v>7.9999999998108251E-2</v>
      </c>
      <c r="S47" s="23">
        <v>6.0121850561373366E-10</v>
      </c>
      <c r="U47" s="112">
        <v>0</v>
      </c>
      <c r="V47" s="112">
        <v>0</v>
      </c>
      <c r="W47" s="23">
        <v>0</v>
      </c>
      <c r="Y47" s="112">
        <v>0</v>
      </c>
      <c r="Z47" s="112">
        <v>0</v>
      </c>
      <c r="AA47" s="23">
        <v>0</v>
      </c>
      <c r="AC47" s="112">
        <v>0</v>
      </c>
      <c r="AD47" s="112">
        <v>0</v>
      </c>
      <c r="AE47" s="23">
        <v>0</v>
      </c>
      <c r="AG47" s="112">
        <v>0</v>
      </c>
      <c r="AH47" s="112">
        <v>0</v>
      </c>
      <c r="AI47" s="23">
        <v>0</v>
      </c>
      <c r="AK47" s="112">
        <v>0</v>
      </c>
      <c r="AL47" s="112">
        <v>0</v>
      </c>
      <c r="AM47" s="23">
        <v>0</v>
      </c>
      <c r="AO47" s="112">
        <v>0</v>
      </c>
      <c r="AP47" s="112">
        <v>0</v>
      </c>
      <c r="AQ47" s="23">
        <v>0</v>
      </c>
      <c r="AS47" s="112">
        <v>2</v>
      </c>
      <c r="AT47" s="112">
        <v>348198.83</v>
      </c>
      <c r="AU47" s="23">
        <v>1.1274292324665058E-3</v>
      </c>
      <c r="AW47" s="112">
        <v>2</v>
      </c>
      <c r="AX47" s="112">
        <v>222711.15999999997</v>
      </c>
      <c r="AY47" s="23">
        <v>5.9906782925319552E-4</v>
      </c>
      <c r="BA47" s="112">
        <v>1</v>
      </c>
      <c r="BB47" s="112">
        <v>46331.93</v>
      </c>
      <c r="BC47" s="23">
        <v>1.1576534492998659E-4</v>
      </c>
      <c r="BD47" s="119"/>
    </row>
    <row r="48" spans="1:56">
      <c r="A48" s="117" t="s">
        <v>165</v>
      </c>
      <c r="B48" s="59" t="s">
        <v>84</v>
      </c>
      <c r="E48" s="112">
        <v>3</v>
      </c>
      <c r="F48" s="112">
        <v>59756.530000000006</v>
      </c>
      <c r="G48" s="23">
        <v>8.846909898294049E-4</v>
      </c>
      <c r="I48" s="112">
        <v>4</v>
      </c>
      <c r="J48" s="112">
        <v>154699.22999999998</v>
      </c>
      <c r="K48" s="23">
        <v>2.0032891934596794E-3</v>
      </c>
      <c r="M48" s="112">
        <v>0</v>
      </c>
      <c r="N48" s="112">
        <v>0</v>
      </c>
      <c r="O48" s="23">
        <v>0</v>
      </c>
      <c r="Q48" s="112">
        <v>1</v>
      </c>
      <c r="R48" s="112">
        <v>32472.519999999982</v>
      </c>
      <c r="S48" s="23">
        <v>2.440384993546716E-4</v>
      </c>
      <c r="U48" s="112">
        <v>0</v>
      </c>
      <c r="V48" s="112">
        <v>0</v>
      </c>
      <c r="W48" s="23">
        <v>0</v>
      </c>
      <c r="Y48" s="112">
        <v>0</v>
      </c>
      <c r="Z48" s="112">
        <v>0</v>
      </c>
      <c r="AA48" s="23">
        <v>0</v>
      </c>
      <c r="AC48" s="112">
        <v>0</v>
      </c>
      <c r="AD48" s="112">
        <v>0</v>
      </c>
      <c r="AE48" s="23">
        <v>0</v>
      </c>
      <c r="AG48" s="112">
        <v>0</v>
      </c>
      <c r="AH48" s="112">
        <v>0</v>
      </c>
      <c r="AI48" s="23">
        <v>0</v>
      </c>
      <c r="AK48" s="112">
        <v>0</v>
      </c>
      <c r="AL48" s="112">
        <v>0</v>
      </c>
      <c r="AM48" s="23">
        <v>0</v>
      </c>
      <c r="AO48" s="112">
        <v>0</v>
      </c>
      <c r="AP48" s="112">
        <v>0</v>
      </c>
      <c r="AQ48" s="23">
        <v>0</v>
      </c>
      <c r="AS48" s="112">
        <v>0</v>
      </c>
      <c r="AT48" s="112">
        <v>0</v>
      </c>
      <c r="AU48" s="23">
        <v>0</v>
      </c>
      <c r="AW48" s="112">
        <v>2</v>
      </c>
      <c r="AX48" s="112">
        <v>83610.45</v>
      </c>
      <c r="AY48" s="23">
        <v>2.2490265321406817E-4</v>
      </c>
      <c r="BA48" s="112">
        <v>0</v>
      </c>
      <c r="BB48" s="112">
        <v>0</v>
      </c>
      <c r="BC48" s="23">
        <v>0</v>
      </c>
      <c r="BD48" s="119"/>
    </row>
    <row r="49" spans="1:56" ht="13.5" thickBot="1">
      <c r="A49" s="117" t="s">
        <v>166</v>
      </c>
      <c r="B49" s="59" t="s">
        <v>83</v>
      </c>
      <c r="E49" s="112">
        <v>6</v>
      </c>
      <c r="F49" s="112">
        <v>132997.18</v>
      </c>
      <c r="G49" s="23">
        <v>1.9690133750858612E-3</v>
      </c>
      <c r="I49" s="112">
        <v>4</v>
      </c>
      <c r="J49" s="112">
        <v>458500.82</v>
      </c>
      <c r="K49" s="23">
        <v>5.9373904957277538E-3</v>
      </c>
      <c r="M49" s="112">
        <v>0</v>
      </c>
      <c r="N49" s="112">
        <v>0</v>
      </c>
      <c r="O49" s="23">
        <v>0</v>
      </c>
      <c r="Q49" s="112">
        <v>1</v>
      </c>
      <c r="R49" s="112">
        <v>37786.389999999992</v>
      </c>
      <c r="S49" s="23">
        <v>2.8397346161093668E-4</v>
      </c>
      <c r="U49" s="112">
        <v>0</v>
      </c>
      <c r="V49" s="112">
        <v>0</v>
      </c>
      <c r="W49" s="23">
        <v>0</v>
      </c>
      <c r="Y49" s="112">
        <v>0</v>
      </c>
      <c r="Z49" s="112">
        <v>0</v>
      </c>
      <c r="AA49" s="23">
        <v>0</v>
      </c>
      <c r="AC49" s="112">
        <v>0</v>
      </c>
      <c r="AD49" s="112">
        <v>0</v>
      </c>
      <c r="AE49" s="23">
        <v>0</v>
      </c>
      <c r="AG49" s="112">
        <v>0</v>
      </c>
      <c r="AH49" s="112">
        <v>0</v>
      </c>
      <c r="AI49" s="23">
        <v>0</v>
      </c>
      <c r="AK49" s="112">
        <v>1</v>
      </c>
      <c r="AL49" s="112">
        <v>8510.8799999999901</v>
      </c>
      <c r="AM49" s="23">
        <v>3.1977665056073413E-5</v>
      </c>
      <c r="AO49" s="112">
        <v>0</v>
      </c>
      <c r="AP49" s="112">
        <v>0</v>
      </c>
      <c r="AQ49" s="23">
        <v>0</v>
      </c>
      <c r="AS49" s="112">
        <v>2</v>
      </c>
      <c r="AT49" s="112">
        <v>568194.43999999994</v>
      </c>
      <c r="AU49" s="23">
        <v>1.8397506429902017E-3</v>
      </c>
      <c r="AW49" s="112">
        <v>0</v>
      </c>
      <c r="AX49" s="112">
        <v>0</v>
      </c>
      <c r="AY49" s="23">
        <v>0</v>
      </c>
      <c r="BA49" s="112">
        <v>0</v>
      </c>
      <c r="BB49" s="112">
        <v>0</v>
      </c>
      <c r="BC49" s="23">
        <v>0</v>
      </c>
      <c r="BD49" s="119"/>
    </row>
    <row r="50" spans="1:56" ht="13.5" thickBot="1">
      <c r="A50" s="100"/>
      <c r="B50" s="99" t="s">
        <v>37</v>
      </c>
      <c r="C50" s="99"/>
      <c r="D50" s="99"/>
      <c r="E50" s="120">
        <v>1361</v>
      </c>
      <c r="F50" s="120">
        <v>67545087.140000001</v>
      </c>
      <c r="G50" s="121">
        <v>0.99999999999999978</v>
      </c>
      <c r="H50" s="99"/>
      <c r="I50" s="120">
        <v>1587</v>
      </c>
      <c r="J50" s="120">
        <v>77222614.939999998</v>
      </c>
      <c r="K50" s="121">
        <v>1.0000000000000002</v>
      </c>
      <c r="L50" s="99"/>
      <c r="M50" s="120">
        <v>1866</v>
      </c>
      <c r="N50" s="120">
        <v>94642176.670000002</v>
      </c>
      <c r="O50" s="121">
        <v>1</v>
      </c>
      <c r="P50" s="99"/>
      <c r="Q50" s="120">
        <v>2103</v>
      </c>
      <c r="R50" s="120">
        <v>133063103.10000013</v>
      </c>
      <c r="S50" s="121">
        <v>1</v>
      </c>
      <c r="T50" s="99"/>
      <c r="U50" s="120">
        <v>2239</v>
      </c>
      <c r="V50" s="120">
        <v>150764400.61000022</v>
      </c>
      <c r="W50" s="121">
        <v>1</v>
      </c>
      <c r="X50" s="99"/>
      <c r="Y50" s="120">
        <v>2430</v>
      </c>
      <c r="Z50" s="120">
        <v>166602763.95999995</v>
      </c>
      <c r="AA50" s="121">
        <v>1</v>
      </c>
      <c r="AB50" s="99"/>
      <c r="AC50" s="120">
        <v>2592</v>
      </c>
      <c r="AD50" s="120">
        <v>188292626.03000048</v>
      </c>
      <c r="AE50" s="121">
        <v>0.99999999999999989</v>
      </c>
      <c r="AF50" s="99"/>
      <c r="AG50" s="120">
        <v>2793</v>
      </c>
      <c r="AH50" s="120">
        <v>241929849.88000008</v>
      </c>
      <c r="AI50" s="121">
        <v>1</v>
      </c>
      <c r="AJ50" s="99"/>
      <c r="AK50" s="120">
        <v>2936</v>
      </c>
      <c r="AL50" s="120">
        <v>266150764.44999999</v>
      </c>
      <c r="AM50" s="121">
        <v>1.0000000000000002</v>
      </c>
      <c r="AN50" s="99"/>
      <c r="AO50" s="120">
        <v>3089</v>
      </c>
      <c r="AP50" s="120">
        <v>285706597.29000068</v>
      </c>
      <c r="AQ50" s="121">
        <v>1</v>
      </c>
      <c r="AR50" s="99"/>
      <c r="AS50" s="120">
        <v>3260</v>
      </c>
      <c r="AT50" s="120">
        <v>308843180.54999918</v>
      </c>
      <c r="AU50" s="121">
        <v>1.0000000000000002</v>
      </c>
      <c r="AV50" s="99"/>
      <c r="AW50" s="120">
        <v>3379</v>
      </c>
      <c r="AX50" s="120">
        <v>371762844.08000028</v>
      </c>
      <c r="AY50" s="121">
        <v>0.99999999999999989</v>
      </c>
      <c r="AZ50" s="99"/>
      <c r="BA50" s="120">
        <v>3459</v>
      </c>
      <c r="BB50" s="120">
        <v>400222795.76000023</v>
      </c>
      <c r="BC50" s="121">
        <v>1</v>
      </c>
      <c r="BD50" s="119"/>
    </row>
    <row r="51" spans="1:56">
      <c r="A51" s="100" t="s">
        <v>168</v>
      </c>
      <c r="F51" s="149" t="s">
        <v>154</v>
      </c>
      <c r="G51" s="119">
        <v>8.9779277172755724E-3</v>
      </c>
      <c r="J51" s="54" t="s">
        <v>154</v>
      </c>
      <c r="K51" s="119">
        <v>1.9408298736898488E-2</v>
      </c>
      <c r="N51" s="54" t="s">
        <v>154</v>
      </c>
      <c r="O51" s="119">
        <v>4.5952454318166306E-3</v>
      </c>
      <c r="R51" s="54" t="s">
        <v>154</v>
      </c>
      <c r="S51" s="119">
        <v>4.4994113022455082E-3</v>
      </c>
      <c r="V51" s="54" t="s">
        <v>154</v>
      </c>
      <c r="W51" s="119">
        <v>1.5726542807233041E-3</v>
      </c>
      <c r="Z51" s="54" t="s">
        <v>154</v>
      </c>
      <c r="AA51" s="119">
        <v>0</v>
      </c>
      <c r="AD51" s="54" t="s">
        <v>154</v>
      </c>
      <c r="AE51" s="119">
        <v>5.348556612299521E-3</v>
      </c>
      <c r="AH51" s="54" t="s">
        <v>154</v>
      </c>
      <c r="AI51" s="119">
        <v>1.2148581092650734E-3</v>
      </c>
      <c r="AL51" s="54" t="s">
        <v>154</v>
      </c>
      <c r="AM51" s="119">
        <v>2.0034282490297766E-3</v>
      </c>
      <c r="AP51" s="54" t="s">
        <v>154</v>
      </c>
      <c r="AQ51" s="119">
        <v>3.787824328401939E-4</v>
      </c>
      <c r="AT51" s="54" t="s">
        <v>154</v>
      </c>
      <c r="AU51" s="119">
        <v>6.7727765472269091E-3</v>
      </c>
      <c r="AX51" s="54" t="s">
        <v>154</v>
      </c>
      <c r="AY51" s="119">
        <v>3.8124763745755099E-3</v>
      </c>
      <c r="BB51" s="54" t="s">
        <v>154</v>
      </c>
      <c r="BC51" s="119">
        <v>4.2406440811975981E-3</v>
      </c>
      <c r="BD51" s="119"/>
    </row>
    <row r="52" spans="1:56">
      <c r="A52" s="100"/>
      <c r="F52" s="149" t="s">
        <v>291</v>
      </c>
      <c r="G52" s="119">
        <v>4.7423480161639464E-3</v>
      </c>
      <c r="J52" s="54" t="s">
        <v>291</v>
      </c>
      <c r="K52" s="119">
        <v>1.5348093960828518E-2</v>
      </c>
      <c r="N52" s="54" t="s">
        <v>291</v>
      </c>
      <c r="O52" s="119">
        <v>1.9302688973119114E-3</v>
      </c>
      <c r="R52" s="54" t="s">
        <v>291</v>
      </c>
      <c r="S52" s="119">
        <v>6.7135650618988072E-4</v>
      </c>
      <c r="V52" s="54" t="s">
        <v>291</v>
      </c>
      <c r="W52" s="119">
        <v>3.6891248713199733E-4</v>
      </c>
      <c r="Z52" s="54" t="s">
        <v>291</v>
      </c>
      <c r="AA52" s="119">
        <v>0</v>
      </c>
      <c r="AD52" s="54" t="s">
        <v>291</v>
      </c>
      <c r="AE52" s="119">
        <v>4.2254973908178062E-4</v>
      </c>
      <c r="AH52" s="54" t="s">
        <v>291</v>
      </c>
      <c r="AI52" s="119">
        <v>2.0594035843329305E-4</v>
      </c>
      <c r="AL52" s="54" t="s">
        <v>291</v>
      </c>
      <c r="AM52" s="119">
        <v>1.3030474314686871E-3</v>
      </c>
      <c r="AP52" s="54" t="s">
        <v>291</v>
      </c>
      <c r="AQ52" s="119">
        <v>0</v>
      </c>
      <c r="AT52" s="54" t="s">
        <v>291</v>
      </c>
      <c r="AU52" s="119">
        <v>3.6775575810913045E-3</v>
      </c>
      <c r="AX52" s="54" t="s">
        <v>291</v>
      </c>
      <c r="AY52" s="119">
        <v>2.5807345335284249E-3</v>
      </c>
      <c r="BB52" s="54" t="s">
        <v>291</v>
      </c>
      <c r="BC52" s="119">
        <v>1.4739746117653769E-3</v>
      </c>
      <c r="BD52" s="119"/>
    </row>
    <row r="53" spans="1:56">
      <c r="A53" s="100"/>
      <c r="F53" s="149" t="s">
        <v>155</v>
      </c>
      <c r="G53" s="119">
        <v>4.5207428538377031E-3</v>
      </c>
      <c r="J53" s="54" t="s">
        <v>155</v>
      </c>
      <c r="K53" s="119">
        <v>1.1280933450348141E-2</v>
      </c>
      <c r="N53" s="54" t="s">
        <v>155</v>
      </c>
      <c r="O53" s="119">
        <v>0</v>
      </c>
      <c r="R53" s="54" t="s">
        <v>155</v>
      </c>
      <c r="S53" s="119">
        <v>5.2801256218411394E-4</v>
      </c>
      <c r="V53" s="54" t="s">
        <v>155</v>
      </c>
      <c r="W53" s="119">
        <v>0</v>
      </c>
      <c r="Z53" s="54" t="s">
        <v>155</v>
      </c>
      <c r="AA53" s="119">
        <v>0</v>
      </c>
      <c r="AD53" s="54" t="s">
        <v>155</v>
      </c>
      <c r="AE53" s="119">
        <v>0</v>
      </c>
      <c r="AH53" s="54" t="s">
        <v>155</v>
      </c>
      <c r="AI53" s="119">
        <v>0</v>
      </c>
      <c r="AL53" s="54" t="s">
        <v>155</v>
      </c>
      <c r="AM53" s="119">
        <v>3.1977665056073413E-5</v>
      </c>
      <c r="AP53" s="54" t="s">
        <v>155</v>
      </c>
      <c r="AQ53" s="119">
        <v>0</v>
      </c>
      <c r="AT53" s="54" t="s">
        <v>155</v>
      </c>
      <c r="AU53" s="119">
        <v>2.9671798754567075E-3</v>
      </c>
      <c r="AX53" s="54" t="s">
        <v>155</v>
      </c>
      <c r="AY53" s="119">
        <v>8.2397048246726366E-4</v>
      </c>
      <c r="BB53" s="54" t="s">
        <v>155</v>
      </c>
      <c r="BC53" s="119">
        <v>1.1576534492998659E-4</v>
      </c>
      <c r="BD53" s="119"/>
    </row>
    <row r="54" spans="1:56">
      <c r="A54" s="100"/>
      <c r="F54" s="149"/>
      <c r="G54" s="119"/>
      <c r="J54" s="54"/>
      <c r="K54" s="119"/>
      <c r="N54" s="54"/>
      <c r="O54" s="119"/>
      <c r="R54" s="54"/>
      <c r="S54" s="119"/>
      <c r="V54" s="54"/>
      <c r="W54" s="119"/>
      <c r="Z54" s="54"/>
      <c r="AA54" s="119"/>
      <c r="AD54" s="54"/>
      <c r="AE54" s="119"/>
      <c r="AH54" s="54"/>
      <c r="AI54" s="119"/>
      <c r="AL54" s="54"/>
      <c r="AM54" s="119"/>
      <c r="AP54" s="54"/>
      <c r="AQ54" s="119"/>
      <c r="AT54" s="54"/>
      <c r="AU54" s="119"/>
      <c r="AX54" s="54"/>
      <c r="AY54" s="119"/>
      <c r="BB54" s="54"/>
      <c r="BC54" s="119"/>
      <c r="BD54" s="119"/>
    </row>
    <row r="55" spans="1:56">
      <c r="A55" s="100" t="s">
        <v>169</v>
      </c>
      <c r="B55" s="123" t="s">
        <v>39</v>
      </c>
      <c r="C55" s="123"/>
      <c r="D55" s="123"/>
      <c r="F55" s="137"/>
      <c r="H55" s="123"/>
      <c r="L55" s="123"/>
      <c r="P55" s="123"/>
      <c r="T55" s="123"/>
      <c r="X55" s="123"/>
      <c r="AB55" s="123"/>
      <c r="AF55" s="123"/>
      <c r="AJ55" s="123"/>
      <c r="AN55" s="123"/>
      <c r="AR55" s="123"/>
      <c r="AV55" s="123"/>
      <c r="AZ55" s="123"/>
    </row>
    <row r="56" spans="1:56">
      <c r="A56" s="100" t="s">
        <v>168</v>
      </c>
      <c r="B56" s="59" t="s">
        <v>40</v>
      </c>
      <c r="E56" s="119">
        <v>0.23993862968018093</v>
      </c>
      <c r="F56" s="140">
        <v>16206675.650000008</v>
      </c>
      <c r="I56" s="119">
        <v>0.24749455784228064</v>
      </c>
      <c r="J56" s="46">
        <v>19112176.940000001</v>
      </c>
      <c r="M56" s="119">
        <v>0.24429249065790726</v>
      </c>
      <c r="N56" s="46">
        <v>23120373.05999998</v>
      </c>
      <c r="Q56" s="119">
        <v>0.23334377236539877</v>
      </c>
      <c r="R56" s="46">
        <v>31049446.439999986</v>
      </c>
      <c r="U56" s="119">
        <v>0.23626372980543894</v>
      </c>
      <c r="V56" s="46">
        <v>35620159.609999992</v>
      </c>
      <c r="Y56" s="119">
        <v>0.24313699429215649</v>
      </c>
      <c r="Z56" s="46">
        <v>40507295.270000003</v>
      </c>
      <c r="AC56" s="119">
        <v>0.24703485713024639</v>
      </c>
      <c r="AD56" s="46">
        <v>46514841.969999947</v>
      </c>
      <c r="AG56" s="119">
        <v>0.24196307648285476</v>
      </c>
      <c r="AH56" s="46">
        <v>58538090.769999988</v>
      </c>
      <c r="AK56" s="119">
        <v>0.24479149317731752</v>
      </c>
      <c r="AL56" s="46">
        <v>65151443.040000044</v>
      </c>
      <c r="AO56" s="119">
        <v>0.24627373986950885</v>
      </c>
      <c r="AP56" s="46">
        <v>70362032.219999984</v>
      </c>
      <c r="AS56" s="119">
        <v>0.24998360631602445</v>
      </c>
      <c r="AT56" s="46">
        <v>77205732.060000047</v>
      </c>
      <c r="AW56" s="119">
        <v>0.24533885742592679</v>
      </c>
      <c r="AX56" s="46">
        <v>91207871.400000185</v>
      </c>
      <c r="BA56" s="119">
        <v>0.24685968916984516</v>
      </c>
      <c r="BB56" s="46">
        <v>98798874.960000023</v>
      </c>
    </row>
    <row r="57" spans="1:56">
      <c r="A57" s="100" t="s">
        <v>169</v>
      </c>
      <c r="B57" s="59" t="s">
        <v>41</v>
      </c>
      <c r="E57" s="119">
        <v>0.23507871471227751</v>
      </c>
      <c r="F57" s="140">
        <v>15878412.269999981</v>
      </c>
      <c r="I57" s="119">
        <v>0.24448409179965017</v>
      </c>
      <c r="J57" s="46">
        <v>18879700.880000003</v>
      </c>
      <c r="M57" s="119">
        <v>0.25115813347026228</v>
      </c>
      <c r="N57" s="46">
        <v>23770152.439999998</v>
      </c>
      <c r="Q57" s="119">
        <v>0.22890707273758143</v>
      </c>
      <c r="R57" s="46">
        <v>30459085.419999994</v>
      </c>
      <c r="U57" s="119">
        <v>0.2232029986113841</v>
      </c>
      <c r="V57" s="46">
        <v>33651066.299999982</v>
      </c>
      <c r="Y57" s="119">
        <v>0.22540649697154036</v>
      </c>
      <c r="Z57" s="46">
        <v>37553345.409999982</v>
      </c>
      <c r="AC57" s="119">
        <v>0.2322001169235062</v>
      </c>
      <c r="AD57" s="46">
        <v>43721569.780000016</v>
      </c>
      <c r="AG57" s="119">
        <v>0.22140066774136413</v>
      </c>
      <c r="AH57" s="46">
        <v>53563430.309999965</v>
      </c>
      <c r="AK57" s="119">
        <v>0.21604185664776496</v>
      </c>
      <c r="AL57" s="46">
        <v>57499705.299999982</v>
      </c>
      <c r="AO57" s="119">
        <v>0.2171302887592485</v>
      </c>
      <c r="AP57" s="46">
        <v>62035555.970000029</v>
      </c>
      <c r="AS57" s="119">
        <v>0.22236335990226544</v>
      </c>
      <c r="AT57" s="46">
        <v>68675407.309999987</v>
      </c>
      <c r="AW57" s="119">
        <v>0.21677229686422927</v>
      </c>
      <c r="AX57" s="46">
        <v>80587885.599999949</v>
      </c>
      <c r="BA57" s="119">
        <v>0.21323032049672458</v>
      </c>
      <c r="BB57" s="46">
        <v>85339635.009999946</v>
      </c>
    </row>
    <row r="58" spans="1:56">
      <c r="A58" s="100" t="s">
        <v>170</v>
      </c>
      <c r="B58" s="59" t="s">
        <v>42</v>
      </c>
      <c r="E58" s="119">
        <v>9.049660351063693E-2</v>
      </c>
      <c r="F58" s="140">
        <v>6112600.9699999997</v>
      </c>
      <c r="I58" s="119">
        <v>0.10296530046512824</v>
      </c>
      <c r="J58" s="46">
        <v>7951249.7500000037</v>
      </c>
      <c r="M58" s="119">
        <v>0.1074580983641276</v>
      </c>
      <c r="N58" s="46">
        <v>10170068.330000002</v>
      </c>
      <c r="Q58" s="119">
        <v>9.0782800104411601E-2</v>
      </c>
      <c r="R58" s="46">
        <v>12079841.090000011</v>
      </c>
      <c r="U58" s="119">
        <v>9.4625724324033531E-2</v>
      </c>
      <c r="V58" s="46">
        <v>14266190.610000011</v>
      </c>
      <c r="Y58" s="119">
        <v>0.10122824555329192</v>
      </c>
      <c r="Z58" s="46">
        <v>16864905.500000007</v>
      </c>
      <c r="AC58" s="119">
        <v>0.1132464900489655</v>
      </c>
      <c r="AD58" s="46">
        <v>21323478.99999997</v>
      </c>
      <c r="AG58" s="119">
        <v>0.10112905555943383</v>
      </c>
      <c r="AH58" s="46">
        <v>24466137.229999997</v>
      </c>
      <c r="AK58" s="119">
        <v>0.10442232017417749</v>
      </c>
      <c r="AL58" s="46">
        <v>27792080.340000007</v>
      </c>
      <c r="AO58" s="119">
        <v>0.11230010435297356</v>
      </c>
      <c r="AP58" s="46">
        <v>32084880.689999998</v>
      </c>
      <c r="AS58" s="119">
        <v>0.11639922868292057</v>
      </c>
      <c r="AT58" s="46">
        <v>35949107.99999997</v>
      </c>
      <c r="AW58" s="119">
        <v>0.10566504901051051</v>
      </c>
      <c r="AX58" s="46">
        <v>39282339.139999978</v>
      </c>
      <c r="BA58" s="119">
        <v>0.10911006482545886</v>
      </c>
      <c r="BB58" s="46">
        <v>43668335.189999983</v>
      </c>
    </row>
    <row r="59" spans="1:56">
      <c r="A59" s="100" t="s">
        <v>171</v>
      </c>
      <c r="B59" s="59" t="s">
        <v>43</v>
      </c>
      <c r="E59" s="119">
        <v>0.22704643060439789</v>
      </c>
      <c r="F59" s="140">
        <v>15335870.940000014</v>
      </c>
      <c r="I59" s="119">
        <v>0.20992920665268533</v>
      </c>
      <c r="J59" s="46">
        <v>16211282.290000012</v>
      </c>
      <c r="M59" s="119">
        <v>0.21282005738552084</v>
      </c>
      <c r="N59" s="46">
        <v>20141753.469999999</v>
      </c>
      <c r="Q59" s="119">
        <v>0.23406021432247812</v>
      </c>
      <c r="R59" s="46">
        <v>31144778.43</v>
      </c>
      <c r="U59" s="119">
        <v>0.22370130722864426</v>
      </c>
      <c r="V59" s="46">
        <v>33726193.500000007</v>
      </c>
      <c r="Y59" s="119">
        <v>0.21478899520893638</v>
      </c>
      <c r="Z59" s="46">
        <v>35784440.269999988</v>
      </c>
      <c r="AC59" s="119">
        <v>0.20759782952823694</v>
      </c>
      <c r="AD59" s="46">
        <v>39089140.479999997</v>
      </c>
      <c r="AG59" s="119">
        <v>0.21680859917044995</v>
      </c>
      <c r="AH59" s="46">
        <v>52452471.850000031</v>
      </c>
      <c r="AK59" s="119">
        <v>0.20961517463715862</v>
      </c>
      <c r="AL59" s="46">
        <v>55789238.970000044</v>
      </c>
      <c r="AO59" s="119">
        <v>0.20569304985403983</v>
      </c>
      <c r="AP59" s="46">
        <v>58767861.360000052</v>
      </c>
      <c r="AS59" s="119">
        <v>0.19970919351419694</v>
      </c>
      <c r="AT59" s="46">
        <v>61678822.510000005</v>
      </c>
      <c r="AW59" s="119">
        <v>0.20647734487818203</v>
      </c>
      <c r="AX59" s="46">
        <v>76760604.969999984</v>
      </c>
      <c r="BA59" s="119">
        <v>0.2000584061883722</v>
      </c>
      <c r="BB59" s="46">
        <v>80067934.640000001</v>
      </c>
    </row>
    <row r="60" spans="1:56">
      <c r="A60" s="100" t="s">
        <v>172</v>
      </c>
      <c r="B60" s="59" t="s">
        <v>44</v>
      </c>
      <c r="E60" s="119">
        <v>0</v>
      </c>
      <c r="F60" s="140">
        <v>0</v>
      </c>
      <c r="I60" s="119">
        <v>0</v>
      </c>
      <c r="J60" s="46">
        <v>0</v>
      </c>
      <c r="M60" s="119">
        <v>0</v>
      </c>
      <c r="N60" s="46">
        <v>0</v>
      </c>
      <c r="Q60" s="119">
        <v>0</v>
      </c>
      <c r="R60" s="46">
        <v>0</v>
      </c>
      <c r="U60" s="119">
        <v>0</v>
      </c>
      <c r="V60" s="46">
        <v>0</v>
      </c>
      <c r="Y60" s="119">
        <v>0</v>
      </c>
      <c r="Z60" s="46">
        <v>0</v>
      </c>
      <c r="AC60" s="119">
        <v>0</v>
      </c>
      <c r="AD60" s="46">
        <v>0</v>
      </c>
      <c r="AG60" s="119">
        <v>0</v>
      </c>
      <c r="AH60" s="46">
        <v>0</v>
      </c>
      <c r="AK60" s="119">
        <v>0</v>
      </c>
      <c r="AL60" s="46">
        <v>0</v>
      </c>
      <c r="AO60" s="119">
        <v>0</v>
      </c>
      <c r="AP60" s="46">
        <v>0</v>
      </c>
      <c r="AS60" s="119">
        <v>0</v>
      </c>
      <c r="AT60" s="46">
        <v>0</v>
      </c>
      <c r="AW60" s="119">
        <v>0</v>
      </c>
      <c r="AX60" s="46">
        <v>0</v>
      </c>
      <c r="BA60" s="119">
        <v>0</v>
      </c>
      <c r="BB60" s="46">
        <v>0</v>
      </c>
    </row>
    <row r="61" spans="1:56">
      <c r="A61" s="100" t="s">
        <v>173</v>
      </c>
      <c r="B61" s="59" t="s">
        <v>45</v>
      </c>
      <c r="E61" s="119">
        <v>0</v>
      </c>
      <c r="F61" s="140">
        <v>0</v>
      </c>
      <c r="I61" s="119">
        <v>1.6124162604017531E-5</v>
      </c>
      <c r="J61" s="46">
        <v>1245.149999999994</v>
      </c>
      <c r="M61" s="119">
        <v>1.6450343332958344E-3</v>
      </c>
      <c r="N61" s="46">
        <v>155689.63</v>
      </c>
      <c r="Q61" s="119">
        <v>1.8417152034687519E-3</v>
      </c>
      <c r="R61" s="46">
        <v>245064.34</v>
      </c>
      <c r="U61" s="119">
        <v>1.6694220186042102E-3</v>
      </c>
      <c r="V61" s="46">
        <v>251689.41</v>
      </c>
      <c r="Y61" s="119">
        <v>1.5503244595750708E-3</v>
      </c>
      <c r="Z61" s="46">
        <v>258288.34</v>
      </c>
      <c r="AC61" s="119">
        <v>1.4066470662414613E-3</v>
      </c>
      <c r="AD61" s="46">
        <v>264861.27</v>
      </c>
      <c r="AG61" s="119">
        <v>1.4474605352489383E-3</v>
      </c>
      <c r="AH61" s="46">
        <v>350183.91</v>
      </c>
      <c r="AK61" s="119">
        <v>1.3402372175677585E-3</v>
      </c>
      <c r="AL61" s="46">
        <v>356705.16000000003</v>
      </c>
      <c r="AO61" s="119">
        <v>1.2712366583237885E-3</v>
      </c>
      <c r="AP61" s="46">
        <v>363200.7</v>
      </c>
      <c r="AS61" s="119">
        <v>1.2329193065616485E-3</v>
      </c>
      <c r="AT61" s="46">
        <v>380778.72</v>
      </c>
      <c r="AW61" s="119">
        <v>1.2097697689853544E-3</v>
      </c>
      <c r="AX61" s="46">
        <v>449747.44999999995</v>
      </c>
      <c r="BA61" s="119">
        <v>1.1397817036727404E-3</v>
      </c>
      <c r="BB61" s="46">
        <v>456166.62</v>
      </c>
    </row>
    <row r="62" spans="1:56">
      <c r="A62" s="100" t="s">
        <v>174</v>
      </c>
      <c r="B62" s="59" t="s">
        <v>46</v>
      </c>
      <c r="E62" s="119">
        <v>1.4281357399104544E-2</v>
      </c>
      <c r="F62" s="140">
        <v>964635.53</v>
      </c>
      <c r="I62" s="119">
        <v>1.6463452072787314E-2</v>
      </c>
      <c r="J62" s="46">
        <v>1271350.82</v>
      </c>
      <c r="M62" s="119">
        <v>1.7216471845120762E-2</v>
      </c>
      <c r="N62" s="46">
        <v>1629404.3699999999</v>
      </c>
      <c r="Q62" s="119">
        <v>1.4435555877247533E-2</v>
      </c>
      <c r="R62" s="46">
        <v>1920839.8599999992</v>
      </c>
      <c r="U62" s="119">
        <v>1.5000038078286234E-2</v>
      </c>
      <c r="V62" s="46">
        <v>2261471.75</v>
      </c>
      <c r="Y62" s="119">
        <v>1.5995325867701769E-2</v>
      </c>
      <c r="Z62" s="46">
        <v>2664865.4999999991</v>
      </c>
      <c r="AC62" s="119">
        <v>1.7179818446446254E-2</v>
      </c>
      <c r="AD62" s="46">
        <v>3234833.1299999994</v>
      </c>
      <c r="AG62" s="119">
        <v>1.5643679818249965E-2</v>
      </c>
      <c r="AH62" s="46">
        <v>3784673.1099999985</v>
      </c>
      <c r="AK62" s="119">
        <v>1.590876933511659E-2</v>
      </c>
      <c r="AL62" s="46">
        <v>4234131.12</v>
      </c>
      <c r="AO62" s="119">
        <v>1.6410803441269037E-2</v>
      </c>
      <c r="AP62" s="46">
        <v>4688674.8099999996</v>
      </c>
      <c r="AS62" s="119">
        <v>1.7221919358970286E-2</v>
      </c>
      <c r="AT62" s="46">
        <v>5318872.3499999996</v>
      </c>
      <c r="AW62" s="119">
        <v>1.5713687591498264E-2</v>
      </c>
      <c r="AX62" s="46">
        <v>5841765.1900000004</v>
      </c>
      <c r="BA62" s="119">
        <v>1.5793035821453624E-2</v>
      </c>
      <c r="BB62" s="46">
        <v>6320732.9499999974</v>
      </c>
    </row>
    <row r="63" spans="1:56" ht="13.5" thickBot="1">
      <c r="A63" s="100" t="s">
        <v>175</v>
      </c>
      <c r="B63" s="59" t="s">
        <v>47</v>
      </c>
      <c r="E63" s="119">
        <v>0.19315826409340237</v>
      </c>
      <c r="F63" s="140">
        <v>13046891.779999994</v>
      </c>
      <c r="I63" s="119">
        <v>0.17864726700486427</v>
      </c>
      <c r="J63" s="46">
        <v>13795609.110000007</v>
      </c>
      <c r="M63" s="119">
        <v>0.16540971394376541</v>
      </c>
      <c r="N63" s="46">
        <v>15654735.370000007</v>
      </c>
      <c r="Q63" s="119">
        <v>0.19662886938941374</v>
      </c>
      <c r="R63" s="46">
        <v>26164047.519999992</v>
      </c>
      <c r="U63" s="119">
        <v>0.20553677993360875</v>
      </c>
      <c r="V63" s="46">
        <v>30987629.429999996</v>
      </c>
      <c r="Y63" s="119">
        <v>0.19789361764679816</v>
      </c>
      <c r="Z63" s="46">
        <v>32969623.669999994</v>
      </c>
      <c r="AC63" s="119">
        <v>0.18133424085635722</v>
      </c>
      <c r="AD63" s="46">
        <v>34143900.400000006</v>
      </c>
      <c r="AG63" s="119">
        <v>0.20160746069239849</v>
      </c>
      <c r="AH63" s="46">
        <v>48774862.699999951</v>
      </c>
      <c r="AK63" s="119">
        <v>0.20788014881089692</v>
      </c>
      <c r="AL63" s="46">
        <v>55327460.519999996</v>
      </c>
      <c r="AO63" s="119">
        <v>0.20092077706463649</v>
      </c>
      <c r="AP63" s="46">
        <v>57404391.539999969</v>
      </c>
      <c r="AS63" s="119">
        <v>0.19308977291906076</v>
      </c>
      <c r="AT63" s="46">
        <v>59634459.599999979</v>
      </c>
      <c r="AW63" s="119">
        <v>0.20882299446066782</v>
      </c>
      <c r="AX63" s="46">
        <v>77632630.329999968</v>
      </c>
      <c r="BA63" s="119">
        <v>0.21380870179447287</v>
      </c>
      <c r="BB63" s="46">
        <v>85571116.39000006</v>
      </c>
    </row>
    <row r="64" spans="1:56" ht="13.5" thickBot="1">
      <c r="A64" s="100"/>
      <c r="B64" s="99" t="s">
        <v>37</v>
      </c>
      <c r="C64" s="99"/>
      <c r="D64" s="99"/>
      <c r="E64" s="33">
        <v>1.0000000000000002</v>
      </c>
      <c r="F64" s="150">
        <v>67545087.139999986</v>
      </c>
      <c r="H64" s="99"/>
      <c r="I64" s="33">
        <v>1</v>
      </c>
      <c r="J64" s="55">
        <v>77222614.940000027</v>
      </c>
      <c r="L64" s="99"/>
      <c r="M64" s="33">
        <v>1</v>
      </c>
      <c r="N64" s="55">
        <v>94642176.669999987</v>
      </c>
      <c r="P64" s="99"/>
      <c r="Q64" s="33">
        <v>1</v>
      </c>
      <c r="R64" s="55">
        <v>133063103.09999999</v>
      </c>
      <c r="T64" s="99"/>
      <c r="U64" s="33">
        <v>0.99999999999999989</v>
      </c>
      <c r="V64" s="55">
        <v>150764400.60999998</v>
      </c>
      <c r="X64" s="99"/>
      <c r="Y64" s="33">
        <v>1.0000000000000002</v>
      </c>
      <c r="Z64" s="55">
        <v>166602763.95999995</v>
      </c>
      <c r="AB64" s="99"/>
      <c r="AC64" s="33">
        <v>0.99999999999999989</v>
      </c>
      <c r="AD64" s="55">
        <v>188292626.02999994</v>
      </c>
      <c r="AF64" s="99"/>
      <c r="AG64" s="33">
        <v>1</v>
      </c>
      <c r="AH64" s="55">
        <v>241929849.87999991</v>
      </c>
      <c r="AJ64" s="99"/>
      <c r="AK64" s="33">
        <v>0.99999999999999989</v>
      </c>
      <c r="AL64" s="55">
        <v>266150764.45000011</v>
      </c>
      <c r="AN64" s="99"/>
      <c r="AO64" s="33">
        <v>1</v>
      </c>
      <c r="AP64" s="55">
        <v>285706597.29000002</v>
      </c>
      <c r="AR64" s="99"/>
      <c r="AS64" s="33">
        <v>1.0000000000000002</v>
      </c>
      <c r="AT64" s="55">
        <v>308843180.54999995</v>
      </c>
      <c r="AV64" s="99"/>
      <c r="AW64" s="33">
        <v>1</v>
      </c>
      <c r="AX64" s="55">
        <v>371762844.08000004</v>
      </c>
      <c r="AZ64" s="99"/>
      <c r="BA64" s="33">
        <v>1</v>
      </c>
      <c r="BB64" s="55">
        <v>400222795.75999999</v>
      </c>
    </row>
    <row r="65" spans="1:55">
      <c r="A65" s="100" t="s">
        <v>176</v>
      </c>
      <c r="E65" s="119"/>
      <c r="F65" s="137"/>
      <c r="G65" s="106">
        <v>1.4901161193847656E-6</v>
      </c>
      <c r="I65" s="119"/>
      <c r="K65" s="106">
        <v>1.4454126358032227E-6</v>
      </c>
      <c r="M65" s="119"/>
      <c r="O65" s="106">
        <v>1.475214958190918E-6</v>
      </c>
      <c r="Q65" s="119"/>
      <c r="S65" s="106">
        <v>1.430511474609375E-6</v>
      </c>
      <c r="U65" s="119"/>
      <c r="W65" s="106">
        <v>1.4603137969970703E-6</v>
      </c>
      <c r="Y65" s="119"/>
      <c r="AA65" s="106">
        <v>1.5199184417724609E-6</v>
      </c>
      <c r="AC65" s="119"/>
      <c r="AE65" s="106">
        <v>1.5199184417724609E-6</v>
      </c>
      <c r="AG65" s="119"/>
      <c r="AI65" s="106">
        <v>1.5497207641601563E-6</v>
      </c>
      <c r="AK65" s="119"/>
      <c r="AM65" s="106">
        <v>1.3411045074462891E-6</v>
      </c>
      <c r="AO65" s="119"/>
      <c r="AQ65" s="106">
        <v>1.430511474609375E-6</v>
      </c>
      <c r="AS65" s="119"/>
      <c r="AU65" s="106">
        <v>1.5497207641601563E-6</v>
      </c>
      <c r="AW65" s="119"/>
      <c r="AY65" s="106">
        <v>1.4901161193847656E-6</v>
      </c>
      <c r="BA65" s="119"/>
      <c r="BC65" s="106">
        <v>1.430511474609375E-6</v>
      </c>
    </row>
    <row r="66" spans="1:55">
      <c r="A66" s="100" t="s">
        <v>177</v>
      </c>
      <c r="B66" s="123" t="s">
        <v>48</v>
      </c>
      <c r="C66" s="123"/>
      <c r="D66" s="123"/>
      <c r="E66" s="119"/>
      <c r="F66" s="137"/>
      <c r="H66" s="123"/>
      <c r="I66" s="119"/>
      <c r="L66" s="123"/>
      <c r="M66" s="119"/>
      <c r="P66" s="123"/>
      <c r="Q66" s="119"/>
      <c r="T66" s="123"/>
      <c r="U66" s="119"/>
      <c r="X66" s="123"/>
      <c r="Y66" s="119"/>
      <c r="AB66" s="123"/>
      <c r="AC66" s="119"/>
      <c r="AF66" s="123"/>
      <c r="AG66" s="119"/>
      <c r="AJ66" s="123"/>
      <c r="AK66" s="119"/>
      <c r="AN66" s="123"/>
      <c r="AO66" s="119"/>
      <c r="AR66" s="123"/>
      <c r="AS66" s="119"/>
      <c r="AV66" s="123"/>
      <c r="AW66" s="119"/>
      <c r="AZ66" s="123"/>
      <c r="BA66" s="119"/>
    </row>
    <row r="67" spans="1:55">
      <c r="A67" s="124" t="s">
        <v>178</v>
      </c>
      <c r="B67" s="59" t="s">
        <v>49</v>
      </c>
      <c r="E67" s="119">
        <v>0.98057505888947172</v>
      </c>
      <c r="F67" s="140">
        <v>66233027.799999997</v>
      </c>
      <c r="I67" s="119">
        <v>0.97609883942114528</v>
      </c>
      <c r="J67" s="46">
        <v>75376904.819999948</v>
      </c>
      <c r="M67" s="119">
        <v>0.9688421879783885</v>
      </c>
      <c r="N67" s="46">
        <v>91693333.520000026</v>
      </c>
      <c r="Q67" s="119">
        <v>0.97322620338019161</v>
      </c>
      <c r="R67" s="46">
        <v>129500498.64000015</v>
      </c>
      <c r="U67" s="119">
        <v>0.97116484791893487</v>
      </c>
      <c r="V67" s="46">
        <v>146417086.19000015</v>
      </c>
      <c r="Y67" s="119">
        <v>0.96777215568110797</v>
      </c>
      <c r="Z67" s="46">
        <v>161233516.02000007</v>
      </c>
      <c r="AC67" s="119">
        <v>0.96575556028958542</v>
      </c>
      <c r="AD67" s="46">
        <v>181844650.55000031</v>
      </c>
      <c r="AG67" s="119">
        <v>0.96839764632684933</v>
      </c>
      <c r="AH67" s="46">
        <v>234284297.20000017</v>
      </c>
      <c r="AK67" s="119">
        <v>0.96686430009613289</v>
      </c>
      <c r="AL67" s="46">
        <v>257331672.59000015</v>
      </c>
      <c r="AO67" s="119">
        <v>0.96428655429456855</v>
      </c>
      <c r="AP67" s="46">
        <v>275503030.24000055</v>
      </c>
      <c r="AS67" s="119">
        <v>0.96144750394424727</v>
      </c>
      <c r="AT67" s="46">
        <v>296936505.04999989</v>
      </c>
      <c r="AW67" s="119">
        <v>0.96306499700372106</v>
      </c>
      <c r="AX67" s="46">
        <v>358031782.32000077</v>
      </c>
      <c r="BA67" s="119">
        <v>0.96151115188042091</v>
      </c>
      <c r="BB67" s="46">
        <v>384818681.36000061</v>
      </c>
    </row>
    <row r="68" spans="1:55">
      <c r="A68" s="124" t="s">
        <v>345</v>
      </c>
      <c r="B68" s="59" t="s">
        <v>50</v>
      </c>
      <c r="E68" s="119">
        <v>1.9424941110528268E-2</v>
      </c>
      <c r="F68" s="140">
        <v>1312059.3400000003</v>
      </c>
      <c r="I68" s="119">
        <v>2.3901160578854663E-2</v>
      </c>
      <c r="J68" s="46">
        <v>1845710.12</v>
      </c>
      <c r="M68" s="119">
        <v>3.1157812021611428E-2</v>
      </c>
      <c r="N68" s="46">
        <v>2948843.1499999994</v>
      </c>
      <c r="Q68" s="119">
        <v>2.6773796619808391E-2</v>
      </c>
      <c r="R68" s="46">
        <v>3562604.4599999995</v>
      </c>
      <c r="U68" s="119">
        <v>2.8835152081065248E-2</v>
      </c>
      <c r="V68" s="46">
        <v>4347314.42</v>
      </c>
      <c r="Y68" s="119">
        <v>3.222784431889205E-2</v>
      </c>
      <c r="Z68" s="46">
        <v>5369247.9400000013</v>
      </c>
      <c r="AC68" s="119">
        <v>3.424443971041468E-2</v>
      </c>
      <c r="AD68" s="46">
        <v>6447975.4800000032</v>
      </c>
      <c r="AG68" s="119">
        <v>3.1602353673150618E-2</v>
      </c>
      <c r="AH68" s="46">
        <v>7645552.6800000006</v>
      </c>
      <c r="AK68" s="119">
        <v>3.3135699903867E-2</v>
      </c>
      <c r="AL68" s="46">
        <v>8819091.8599999994</v>
      </c>
      <c r="AO68" s="119">
        <v>3.5713445705431439E-2</v>
      </c>
      <c r="AP68" s="46">
        <v>10203567.050000001</v>
      </c>
      <c r="AS68" s="119">
        <v>3.8552496055752748E-2</v>
      </c>
      <c r="AT68" s="46">
        <v>11906675.500000004</v>
      </c>
      <c r="AW68" s="119">
        <v>3.6935002996278908E-2</v>
      </c>
      <c r="AX68" s="46">
        <v>13731061.759999996</v>
      </c>
      <c r="BA68" s="119">
        <v>3.848884811957913E-2</v>
      </c>
      <c r="BB68" s="46">
        <v>15404114.4</v>
      </c>
    </row>
    <row r="69" spans="1:55" ht="13.5" thickBot="1">
      <c r="A69" s="124" t="s">
        <v>179</v>
      </c>
      <c r="B69" s="59" t="s">
        <v>145</v>
      </c>
      <c r="E69" s="119">
        <v>0</v>
      </c>
      <c r="F69" s="140">
        <v>0</v>
      </c>
      <c r="I69" s="119">
        <v>0</v>
      </c>
      <c r="J69" s="46">
        <v>0</v>
      </c>
      <c r="M69" s="119">
        <v>0</v>
      </c>
      <c r="N69" s="46">
        <v>0</v>
      </c>
      <c r="Q69" s="119">
        <v>0</v>
      </c>
      <c r="R69" s="46">
        <v>0</v>
      </c>
      <c r="U69" s="119">
        <v>0</v>
      </c>
      <c r="V69" s="46">
        <v>0</v>
      </c>
      <c r="Y69" s="119">
        <v>0</v>
      </c>
      <c r="Z69" s="46">
        <v>0</v>
      </c>
      <c r="AC69" s="119">
        <v>0</v>
      </c>
      <c r="AD69" s="46">
        <v>0</v>
      </c>
      <c r="AG69" s="119">
        <v>0</v>
      </c>
      <c r="AH69" s="46">
        <v>0</v>
      </c>
      <c r="AK69" s="119">
        <v>0</v>
      </c>
      <c r="AL69" s="46">
        <v>0</v>
      </c>
      <c r="AO69" s="119">
        <v>0</v>
      </c>
      <c r="AP69" s="46">
        <v>0</v>
      </c>
      <c r="AS69" s="119">
        <v>0</v>
      </c>
      <c r="AT69" s="46">
        <v>0</v>
      </c>
      <c r="AW69" s="119">
        <v>0</v>
      </c>
      <c r="AX69" s="46">
        <v>0</v>
      </c>
      <c r="BA69" s="119">
        <v>0</v>
      </c>
      <c r="BB69" s="46">
        <v>0</v>
      </c>
    </row>
    <row r="70" spans="1:55" ht="13.5" thickBot="1">
      <c r="A70" s="125"/>
      <c r="B70" s="99" t="s">
        <v>37</v>
      </c>
      <c r="C70" s="99"/>
      <c r="D70" s="99"/>
      <c r="E70" s="33">
        <v>1</v>
      </c>
      <c r="F70" s="150">
        <v>67545087.140000001</v>
      </c>
      <c r="G70" s="126">
        <v>0</v>
      </c>
      <c r="H70" s="99"/>
      <c r="I70" s="33">
        <v>1</v>
      </c>
      <c r="J70" s="55">
        <v>77222614.939999953</v>
      </c>
      <c r="K70" s="126">
        <v>0</v>
      </c>
      <c r="L70" s="99"/>
      <c r="M70" s="33">
        <v>0.99999999999999989</v>
      </c>
      <c r="N70" s="55">
        <v>94642176.670000032</v>
      </c>
      <c r="O70" s="126">
        <v>0</v>
      </c>
      <c r="P70" s="99"/>
      <c r="Q70" s="33">
        <v>1</v>
      </c>
      <c r="R70" s="55">
        <v>133063103.10000014</v>
      </c>
      <c r="S70" s="126">
        <v>-1.4901161193847656E-7</v>
      </c>
      <c r="T70" s="99"/>
      <c r="U70" s="33">
        <v>1.0000000000000002</v>
      </c>
      <c r="V70" s="55">
        <v>150764400.61000013</v>
      </c>
      <c r="W70" s="126">
        <v>0</v>
      </c>
      <c r="X70" s="99"/>
      <c r="Y70" s="33">
        <v>1</v>
      </c>
      <c r="Z70" s="55">
        <v>166602763.96000007</v>
      </c>
      <c r="AA70" s="126">
        <v>0</v>
      </c>
      <c r="AB70" s="99"/>
      <c r="AC70" s="33">
        <v>1</v>
      </c>
      <c r="AD70" s="55">
        <v>188292626.0300003</v>
      </c>
      <c r="AE70" s="126">
        <v>-3.5762786865234375E-7</v>
      </c>
      <c r="AF70" s="99"/>
      <c r="AG70" s="33">
        <v>1</v>
      </c>
      <c r="AH70" s="55">
        <v>241929849.88000017</v>
      </c>
      <c r="AI70" s="126">
        <v>-2.6822090148925781E-7</v>
      </c>
      <c r="AJ70" s="99"/>
      <c r="AK70" s="33">
        <v>0.99999999999999989</v>
      </c>
      <c r="AL70" s="55">
        <v>266150764.45000017</v>
      </c>
      <c r="AM70" s="126">
        <v>0</v>
      </c>
      <c r="AN70" s="99"/>
      <c r="AO70" s="33">
        <v>1</v>
      </c>
      <c r="AP70" s="55">
        <v>285706597.29000056</v>
      </c>
      <c r="AQ70" s="126">
        <v>-5.3644180297851563E-7</v>
      </c>
      <c r="AR70" s="99"/>
      <c r="AS70" s="33">
        <v>1</v>
      </c>
      <c r="AT70" s="55">
        <v>308843180.54999989</v>
      </c>
      <c r="AU70" s="126">
        <v>0</v>
      </c>
      <c r="AV70" s="99"/>
      <c r="AW70" s="33">
        <v>1</v>
      </c>
      <c r="AX70" s="55">
        <v>371762844.08000076</v>
      </c>
      <c r="AY70" s="126">
        <v>-7.152557373046875E-7</v>
      </c>
      <c r="AZ70" s="99"/>
      <c r="BA70" s="33">
        <v>1</v>
      </c>
      <c r="BB70" s="55">
        <v>400222795.76000059</v>
      </c>
      <c r="BC70" s="126">
        <v>-5.9604644775390625E-7</v>
      </c>
    </row>
    <row r="71" spans="1:55">
      <c r="A71" s="125" t="s">
        <v>180</v>
      </c>
      <c r="E71" s="119"/>
      <c r="F71" s="148"/>
      <c r="I71" s="119"/>
      <c r="J71" s="53"/>
      <c r="M71" s="119"/>
      <c r="N71" s="53"/>
      <c r="Q71" s="119"/>
      <c r="R71" s="53"/>
      <c r="U71" s="119"/>
      <c r="V71" s="53"/>
      <c r="Y71" s="119"/>
      <c r="Z71" s="53"/>
      <c r="AC71" s="119"/>
      <c r="AD71" s="53"/>
      <c r="AG71" s="119"/>
      <c r="AH71" s="53"/>
      <c r="AK71" s="119"/>
      <c r="AL71" s="53"/>
      <c r="AO71" s="119"/>
      <c r="AP71" s="53"/>
      <c r="AS71" s="119"/>
      <c r="AT71" s="53"/>
      <c r="AW71" s="119"/>
      <c r="AX71" s="53"/>
      <c r="BA71" s="119"/>
      <c r="BB71" s="53"/>
    </row>
    <row r="72" spans="1:55">
      <c r="A72" s="125" t="s">
        <v>181</v>
      </c>
      <c r="B72" s="123" t="s">
        <v>51</v>
      </c>
      <c r="C72" s="123"/>
      <c r="D72" s="123"/>
      <c r="E72" s="119"/>
      <c r="F72" s="148"/>
      <c r="H72" s="123"/>
      <c r="I72" s="119"/>
      <c r="J72" s="53"/>
      <c r="L72" s="123"/>
      <c r="M72" s="119"/>
      <c r="N72" s="53"/>
      <c r="P72" s="123"/>
      <c r="Q72" s="119"/>
      <c r="R72" s="53"/>
      <c r="T72" s="123"/>
      <c r="U72" s="119"/>
      <c r="V72" s="53"/>
      <c r="X72" s="123"/>
      <c r="Y72" s="119"/>
      <c r="Z72" s="53"/>
      <c r="AB72" s="123"/>
      <c r="AC72" s="119"/>
      <c r="AD72" s="53"/>
      <c r="AF72" s="123"/>
      <c r="AG72" s="119"/>
      <c r="AH72" s="53"/>
      <c r="AJ72" s="123"/>
      <c r="AK72" s="119"/>
      <c r="AL72" s="53"/>
      <c r="AN72" s="123"/>
      <c r="AO72" s="119"/>
      <c r="AP72" s="53"/>
      <c r="AR72" s="123"/>
      <c r="AS72" s="119"/>
      <c r="AT72" s="53"/>
      <c r="AV72" s="123"/>
      <c r="AW72" s="119"/>
      <c r="AX72" s="53"/>
      <c r="AZ72" s="123"/>
      <c r="BA72" s="119"/>
      <c r="BB72" s="53"/>
    </row>
    <row r="73" spans="1:55">
      <c r="A73" s="127" t="s">
        <v>182</v>
      </c>
      <c r="B73" s="128" t="s">
        <v>182</v>
      </c>
      <c r="C73" s="128"/>
      <c r="E73" s="119">
        <v>9.1648858741852884E-2</v>
      </c>
      <c r="F73" s="140">
        <v>6190430.1500000022</v>
      </c>
      <c r="I73" s="119">
        <v>0.1022771519215793</v>
      </c>
      <c r="J73" s="46">
        <v>7898109.1200000001</v>
      </c>
      <c r="M73" s="119">
        <v>0.11009957163530648</v>
      </c>
      <c r="N73" s="46">
        <v>10420063.109999994</v>
      </c>
      <c r="Q73" s="119">
        <v>9.6065677202743671E-2</v>
      </c>
      <c r="R73" s="46">
        <v>12782797.109999999</v>
      </c>
      <c r="U73" s="119">
        <v>9.8692971482639683E-2</v>
      </c>
      <c r="V73" s="46">
        <v>14879386.689999999</v>
      </c>
      <c r="Y73" s="119">
        <v>0.10356510390273363</v>
      </c>
      <c r="Z73" s="46">
        <v>17254232.560000002</v>
      </c>
      <c r="AC73" s="119">
        <v>0.10853345699657936</v>
      </c>
      <c r="AD73" s="46">
        <v>20436049.629999992</v>
      </c>
      <c r="AG73" s="119">
        <v>9.9060962514081322E-2</v>
      </c>
      <c r="AH73" s="46">
        <v>23965803.790000007</v>
      </c>
      <c r="AK73" s="119">
        <v>9.9701113295073987E-2</v>
      </c>
      <c r="AL73" s="46">
        <v>26535527.520000018</v>
      </c>
      <c r="AO73" s="119">
        <v>0.10271496310675897</v>
      </c>
      <c r="AP73" s="46">
        <v>29346342.600000005</v>
      </c>
      <c r="AS73" s="119">
        <v>0.10616665409807113</v>
      </c>
      <c r="AT73" s="46">
        <v>32788847.11999999</v>
      </c>
      <c r="AW73" s="119">
        <v>9.97148357892991E-2</v>
      </c>
      <c r="AX73" s="46">
        <v>37070270.950000003</v>
      </c>
      <c r="BA73" s="119">
        <v>0.10041685507614133</v>
      </c>
      <c r="BB73" s="46">
        <v>40189114.480000019</v>
      </c>
    </row>
    <row r="74" spans="1:55">
      <c r="A74" s="129" t="s">
        <v>228</v>
      </c>
      <c r="B74" s="128" t="s">
        <v>228</v>
      </c>
      <c r="C74" s="128"/>
      <c r="E74" s="119">
        <v>0.14913762579239453</v>
      </c>
      <c r="F74" s="140">
        <v>10073513.929999998</v>
      </c>
      <c r="I74" s="119">
        <v>0.13580280269126041</v>
      </c>
      <c r="J74" s="46">
        <v>10487047.540000001</v>
      </c>
      <c r="M74" s="119">
        <v>0.12306843808773109</v>
      </c>
      <c r="N74" s="46">
        <v>11647464.859999999</v>
      </c>
      <c r="Q74" s="119">
        <v>0.12325011718443835</v>
      </c>
      <c r="R74" s="46">
        <v>16400043.049999999</v>
      </c>
      <c r="U74" s="119">
        <v>0.1206205180826606</v>
      </c>
      <c r="V74" s="46">
        <v>18185280.109999996</v>
      </c>
      <c r="Y74" s="119">
        <v>0.11209181658284895</v>
      </c>
      <c r="Z74" s="46">
        <v>18674806.459999993</v>
      </c>
      <c r="AC74" s="119">
        <v>0.10701471828636328</v>
      </c>
      <c r="AD74" s="46">
        <v>20150082.329999991</v>
      </c>
      <c r="AG74" s="119">
        <v>0.10584171222650282</v>
      </c>
      <c r="AH74" s="46">
        <v>25606269.549999993</v>
      </c>
      <c r="AK74" s="119">
        <v>0.10690079406232557</v>
      </c>
      <c r="AL74" s="46">
        <v>28451728.059999987</v>
      </c>
      <c r="AO74" s="119">
        <v>0.10174142895445622</v>
      </c>
      <c r="AP74" s="46">
        <v>29068197.469999984</v>
      </c>
      <c r="AS74" s="119">
        <v>9.9566226572458408E-2</v>
      </c>
      <c r="AT74" s="46">
        <v>30750350.089999989</v>
      </c>
      <c r="AW74" s="119">
        <v>9.9741663833464389E-2</v>
      </c>
      <c r="AX74" s="46">
        <v>37080244.619999997</v>
      </c>
      <c r="BA74" s="119">
        <v>9.7749299351403862E-2</v>
      </c>
      <c r="BB74" s="46">
        <v>39121497.869999997</v>
      </c>
    </row>
    <row r="75" spans="1:55">
      <c r="A75" s="129" t="s">
        <v>183</v>
      </c>
      <c r="B75" s="128" t="s">
        <v>183</v>
      </c>
      <c r="C75" s="128"/>
      <c r="E75" s="119">
        <v>8.9675812949140035E-3</v>
      </c>
      <c r="F75" s="140">
        <v>605716.06000000029</v>
      </c>
      <c r="I75" s="119">
        <v>9.0248705064117831E-3</v>
      </c>
      <c r="J75" s="46">
        <v>696924.1</v>
      </c>
      <c r="M75" s="119">
        <v>9.514200028806253E-3</v>
      </c>
      <c r="N75" s="46">
        <v>900444.60000000021</v>
      </c>
      <c r="Q75" s="119">
        <v>8.3144957860222992E-3</v>
      </c>
      <c r="R75" s="46">
        <v>1106352.6100000006</v>
      </c>
      <c r="U75" s="119">
        <v>8.934647798484685E-3</v>
      </c>
      <c r="V75" s="46">
        <v>1347026.82</v>
      </c>
      <c r="Y75" s="119">
        <v>9.5485779598587176E-3</v>
      </c>
      <c r="Z75" s="46">
        <v>1590819.48</v>
      </c>
      <c r="AC75" s="119">
        <v>9.7870630350993665E-3</v>
      </c>
      <c r="AD75" s="46">
        <v>1842831.8000000005</v>
      </c>
      <c r="AG75" s="119">
        <v>8.9646476492080546E-3</v>
      </c>
      <c r="AH75" s="46">
        <v>2168815.86</v>
      </c>
      <c r="AK75" s="119">
        <v>9.2597908373206559E-3</v>
      </c>
      <c r="AL75" s="46">
        <v>2464500.4099999997</v>
      </c>
      <c r="AO75" s="119">
        <v>9.6395889913753613E-3</v>
      </c>
      <c r="AP75" s="46">
        <v>2754094.169999999</v>
      </c>
      <c r="AS75" s="119">
        <v>1.0002692448959108E-2</v>
      </c>
      <c r="AT75" s="46">
        <v>3089263.35</v>
      </c>
      <c r="AW75" s="119">
        <v>9.6298466805079998E-3</v>
      </c>
      <c r="AX75" s="46">
        <v>3580019.1900000009</v>
      </c>
      <c r="BA75" s="119">
        <v>9.7833235424900616E-3</v>
      </c>
      <c r="BB75" s="46">
        <v>3915509.0999999982</v>
      </c>
    </row>
    <row r="76" spans="1:55">
      <c r="A76" s="127" t="s">
        <v>229</v>
      </c>
      <c r="B76" s="128" t="s">
        <v>229</v>
      </c>
      <c r="C76" s="128"/>
      <c r="E76" s="119">
        <v>4.5489434244588072E-3</v>
      </c>
      <c r="F76" s="140">
        <v>307258.78000000009</v>
      </c>
      <c r="I76" s="119">
        <v>3.978870441498676E-3</v>
      </c>
      <c r="J76" s="46">
        <v>307258.78000000009</v>
      </c>
      <c r="M76" s="119">
        <v>3.6303565924737527E-3</v>
      </c>
      <c r="N76" s="46">
        <v>343584.85</v>
      </c>
      <c r="Q76" s="119">
        <v>4.8803439486298896E-3</v>
      </c>
      <c r="R76" s="46">
        <v>649393.71</v>
      </c>
      <c r="U76" s="119">
        <v>4.3073411718716204E-3</v>
      </c>
      <c r="V76" s="46">
        <v>649393.71</v>
      </c>
      <c r="Y76" s="119">
        <v>4.1134600874001013E-3</v>
      </c>
      <c r="Z76" s="46">
        <v>685313.82</v>
      </c>
      <c r="AC76" s="119">
        <v>3.6396211282900253E-3</v>
      </c>
      <c r="AD76" s="46">
        <v>685313.82</v>
      </c>
      <c r="AG76" s="119">
        <v>3.7476007216542804E-3</v>
      </c>
      <c r="AH76" s="46">
        <v>906656.48</v>
      </c>
      <c r="AK76" s="119">
        <v>3.4065522294238122E-3</v>
      </c>
      <c r="AL76" s="46">
        <v>906656.48</v>
      </c>
      <c r="AO76" s="119">
        <v>3.2963121920634858E-3</v>
      </c>
      <c r="AP76" s="46">
        <v>941778.1399999999</v>
      </c>
      <c r="AS76" s="119">
        <v>3.0493732719720228E-3</v>
      </c>
      <c r="AT76" s="46">
        <v>941778.1399999999</v>
      </c>
      <c r="AW76" s="119">
        <v>3.1278335597996801E-3</v>
      </c>
      <c r="AX76" s="46">
        <v>1162812.2999999998</v>
      </c>
      <c r="BA76" s="119">
        <v>2.9054124660537806E-3</v>
      </c>
      <c r="BB76" s="46">
        <v>1162812.2999999998</v>
      </c>
    </row>
    <row r="77" spans="1:55">
      <c r="A77" s="127" t="s">
        <v>184</v>
      </c>
      <c r="B77" s="128" t="s">
        <v>184</v>
      </c>
      <c r="C77" s="128"/>
      <c r="E77" s="119">
        <v>4.2213437434614864E-2</v>
      </c>
      <c r="F77" s="140">
        <v>2851310.3099999987</v>
      </c>
      <c r="I77" s="119">
        <v>4.6496953163135145E-2</v>
      </c>
      <c r="J77" s="46">
        <v>3590616.310000001</v>
      </c>
      <c r="M77" s="119">
        <v>4.8159947397372192E-2</v>
      </c>
      <c r="N77" s="46">
        <v>4557962.2500000047</v>
      </c>
      <c r="Q77" s="119">
        <v>4.3981452210699268E-2</v>
      </c>
      <c r="R77" s="46">
        <v>5852308.5099999988</v>
      </c>
      <c r="U77" s="119">
        <v>4.533800567205401E-2</v>
      </c>
      <c r="V77" s="46">
        <v>6835357.2500000047</v>
      </c>
      <c r="Y77" s="119">
        <v>4.8082538125977944E-2</v>
      </c>
      <c r="Z77" s="46">
        <v>8010683.7500000028</v>
      </c>
      <c r="AC77" s="119">
        <v>4.9098695126420122E-2</v>
      </c>
      <c r="AD77" s="46">
        <v>9244922.2400000021</v>
      </c>
      <c r="AG77" s="119">
        <v>4.4547235512053036E-2</v>
      </c>
      <c r="AH77" s="46">
        <v>10777305.999999998</v>
      </c>
      <c r="AK77" s="119">
        <v>4.584615357094831E-2</v>
      </c>
      <c r="AL77" s="46">
        <v>12201988.819999998</v>
      </c>
      <c r="AO77" s="119">
        <v>4.7623358190042854E-2</v>
      </c>
      <c r="AP77" s="46">
        <v>13606307.620000003</v>
      </c>
      <c r="AS77" s="119">
        <v>4.9007206450361086E-2</v>
      </c>
      <c r="AT77" s="46">
        <v>15135541.509999998</v>
      </c>
      <c r="AW77" s="119">
        <v>4.5031988313488994E-2</v>
      </c>
      <c r="AX77" s="46">
        <v>16741220.049999991</v>
      </c>
      <c r="BA77" s="119">
        <v>4.6006634867049409E-2</v>
      </c>
      <c r="BB77" s="46">
        <v>18412904.030000005</v>
      </c>
    </row>
    <row r="78" spans="1:55">
      <c r="A78" s="127" t="s">
        <v>226</v>
      </c>
      <c r="B78" s="128" t="s">
        <v>226</v>
      </c>
      <c r="C78" s="128"/>
      <c r="E78" s="119">
        <v>0</v>
      </c>
      <c r="F78" s="140" t="s">
        <v>284</v>
      </c>
      <c r="I78" s="119">
        <v>0</v>
      </c>
      <c r="J78" s="46" t="s">
        <v>284</v>
      </c>
      <c r="M78" s="119">
        <v>0</v>
      </c>
      <c r="N78" s="46" t="s">
        <v>284</v>
      </c>
      <c r="Q78" s="119">
        <v>0</v>
      </c>
      <c r="R78" s="46" t="s">
        <v>284</v>
      </c>
      <c r="U78" s="119">
        <v>0</v>
      </c>
      <c r="V78" s="46" t="s">
        <v>284</v>
      </c>
      <c r="Y78" s="119">
        <v>0</v>
      </c>
      <c r="Z78" s="46" t="s">
        <v>284</v>
      </c>
      <c r="AC78" s="119">
        <v>1.217402958538995E-5</v>
      </c>
      <c r="AD78" s="46">
        <v>2292.2799999999843</v>
      </c>
      <c r="AG78" s="119">
        <v>3.7863124391403373E-5</v>
      </c>
      <c r="AH78" s="46">
        <v>9160.2199999999866</v>
      </c>
      <c r="AK78" s="119">
        <v>6.8297305241874881E-5</v>
      </c>
      <c r="AL78" s="46">
        <v>18177.380000000005</v>
      </c>
      <c r="AO78" s="119">
        <v>1.1027340740060233E-4</v>
      </c>
      <c r="AP78" s="46">
        <v>31505.840000000011</v>
      </c>
      <c r="AS78" s="119">
        <v>3.4264917169789174E-4</v>
      </c>
      <c r="AT78" s="46">
        <v>105824.85999999996</v>
      </c>
      <c r="AW78" s="119">
        <v>3.2529843131385157E-4</v>
      </c>
      <c r="AX78" s="46">
        <v>120933.86999999998</v>
      </c>
      <c r="BA78" s="119">
        <v>3.622858606158672E-4</v>
      </c>
      <c r="BB78" s="46">
        <v>144995.06</v>
      </c>
    </row>
    <row r="79" spans="1:55">
      <c r="A79" s="129" t="s">
        <v>90</v>
      </c>
      <c r="B79" s="128" t="s">
        <v>90</v>
      </c>
      <c r="C79" s="128"/>
      <c r="E79" s="119">
        <v>2.5143767991295543E-2</v>
      </c>
      <c r="F79" s="140">
        <v>1698337.9999999998</v>
      </c>
      <c r="I79" s="119">
        <v>3.1033632076070197E-2</v>
      </c>
      <c r="J79" s="46">
        <v>2396498.2200000021</v>
      </c>
      <c r="M79" s="119">
        <v>3.1008821576799864E-2</v>
      </c>
      <c r="N79" s="46">
        <v>2934742.3699999996</v>
      </c>
      <c r="Q79" s="119">
        <v>3.1461507528904149E-2</v>
      </c>
      <c r="R79" s="46">
        <v>4186365.8199999984</v>
      </c>
      <c r="U79" s="119">
        <v>3.2565264148135681E-2</v>
      </c>
      <c r="V79" s="46">
        <v>4909682.5299999993</v>
      </c>
      <c r="Y79" s="119">
        <v>3.65943398842037E-2</v>
      </c>
      <c r="Z79" s="46">
        <v>6096718.1700000018</v>
      </c>
      <c r="AC79" s="119">
        <v>3.7532517226001379E-2</v>
      </c>
      <c r="AD79" s="46">
        <v>7067096.230000006</v>
      </c>
      <c r="AG79" s="119">
        <v>3.8036318191262325E-2</v>
      </c>
      <c r="AH79" s="46">
        <v>9202120.7500000093</v>
      </c>
      <c r="AK79" s="119">
        <v>3.8481048518363557E-2</v>
      </c>
      <c r="AL79" s="46">
        <v>10241760.480000008</v>
      </c>
      <c r="AO79" s="119">
        <v>4.065597693640155E-2</v>
      </c>
      <c r="AP79" s="46">
        <v>11615680.830000011</v>
      </c>
      <c r="AS79" s="119">
        <v>4.0991785887758647E-2</v>
      </c>
      <c r="AT79" s="46">
        <v>12660033.529999988</v>
      </c>
      <c r="AW79" s="119">
        <v>4.0858043055887951E-2</v>
      </c>
      <c r="AX79" s="46">
        <v>15189502.289999997</v>
      </c>
      <c r="BA79" s="119">
        <v>4.0605957487102856E-2</v>
      </c>
      <c r="BB79" s="46">
        <v>16251429.830000004</v>
      </c>
    </row>
    <row r="80" spans="1:55">
      <c r="A80" s="129" t="s">
        <v>230</v>
      </c>
      <c r="B80" s="128" t="s">
        <v>230</v>
      </c>
      <c r="C80" s="128"/>
      <c r="E80" s="119">
        <v>0.26602707229848138</v>
      </c>
      <c r="F80" s="140">
        <v>17968821.780000001</v>
      </c>
      <c r="I80" s="119">
        <v>0.25779410248497336</v>
      </c>
      <c r="J80" s="46">
        <v>19907534.709999997</v>
      </c>
      <c r="M80" s="119">
        <v>0.2482631488065499</v>
      </c>
      <c r="N80" s="46">
        <v>23496164.789999988</v>
      </c>
      <c r="Q80" s="119">
        <v>0.29144269776164572</v>
      </c>
      <c r="R80" s="46">
        <v>38780269.739999995</v>
      </c>
      <c r="U80" s="119">
        <v>0.291969750431126</v>
      </c>
      <c r="V80" s="46">
        <v>44018644.420000017</v>
      </c>
      <c r="Y80" s="119">
        <v>0.29445681688557263</v>
      </c>
      <c r="Z80" s="46">
        <v>49057319.559999995</v>
      </c>
      <c r="AC80" s="119">
        <v>0.28448912609814764</v>
      </c>
      <c r="AD80" s="46">
        <v>53567204.629999995</v>
      </c>
      <c r="AG80" s="119">
        <v>0.31243678805030628</v>
      </c>
      <c r="AH80" s="46">
        <v>75587785.229999989</v>
      </c>
      <c r="AK80" s="119">
        <v>0.30993685845864577</v>
      </c>
      <c r="AL80" s="46">
        <v>82489931.810000077</v>
      </c>
      <c r="AO80" s="119">
        <v>0.31151667295823821</v>
      </c>
      <c r="AP80" s="46">
        <v>89002368.63000004</v>
      </c>
      <c r="AS80" s="119">
        <v>0.30539115988261389</v>
      </c>
      <c r="AT80" s="46">
        <v>94317977.13000007</v>
      </c>
      <c r="AW80" s="119">
        <v>0.32456910520093429</v>
      </c>
      <c r="AX80" s="46">
        <v>120662733.65000005</v>
      </c>
      <c r="BA80" s="119">
        <v>0.32708290993624445</v>
      </c>
      <c r="BB80" s="46">
        <v>130906036.66</v>
      </c>
    </row>
    <row r="81" spans="1:54">
      <c r="A81" s="129" t="s">
        <v>231</v>
      </c>
      <c r="B81" s="128" t="s">
        <v>231</v>
      </c>
      <c r="C81" s="128"/>
      <c r="E81" s="119">
        <v>2.6103156789857394E-3</v>
      </c>
      <c r="F81" s="140">
        <v>176314</v>
      </c>
      <c r="I81" s="119">
        <v>2.9697358756652329E-3</v>
      </c>
      <c r="J81" s="46">
        <v>229330.77000000002</v>
      </c>
      <c r="M81" s="119">
        <v>3.1387574805658799E-3</v>
      </c>
      <c r="N81" s="46">
        <v>297058.84000000003</v>
      </c>
      <c r="Q81" s="119">
        <v>2.7270505613212334E-3</v>
      </c>
      <c r="R81" s="46">
        <v>362869.81000000011</v>
      </c>
      <c r="U81" s="119">
        <v>3.0364249660250085E-3</v>
      </c>
      <c r="V81" s="46">
        <v>457784.79000000015</v>
      </c>
      <c r="Y81" s="119">
        <v>3.5604809062016493E-3</v>
      </c>
      <c r="Z81" s="46">
        <v>593185.9600000002</v>
      </c>
      <c r="AC81" s="119">
        <v>4.1656075255705038E-3</v>
      </c>
      <c r="AD81" s="46">
        <v>784353.18</v>
      </c>
      <c r="AG81" s="119">
        <v>3.9112420417296541E-3</v>
      </c>
      <c r="AH81" s="46">
        <v>946246.20000000007</v>
      </c>
      <c r="AK81" s="119">
        <v>4.1850290466073437E-3</v>
      </c>
      <c r="AL81" s="46">
        <v>1113848.68</v>
      </c>
      <c r="AO81" s="119">
        <v>4.5144721971218695E-3</v>
      </c>
      <c r="AP81" s="46">
        <v>1289814.49</v>
      </c>
      <c r="AS81" s="119">
        <v>4.954302171332174E-3</v>
      </c>
      <c r="AT81" s="46">
        <v>1530102.44</v>
      </c>
      <c r="AW81" s="119">
        <v>4.8382508328695178E-3</v>
      </c>
      <c r="AX81" s="46">
        <v>1798681.8900000006</v>
      </c>
      <c r="BA81" s="119">
        <v>5.216192436104731E-3</v>
      </c>
      <c r="BB81" s="46">
        <v>2087639.1199999999</v>
      </c>
    </row>
    <row r="82" spans="1:54">
      <c r="A82" s="129" t="s">
        <v>245</v>
      </c>
      <c r="B82" s="128" t="s">
        <v>245</v>
      </c>
      <c r="C82" s="128"/>
      <c r="E82" s="119">
        <v>4.0474890414065467E-4</v>
      </c>
      <c r="F82" s="140">
        <v>27338.800000000021</v>
      </c>
      <c r="I82" s="119">
        <v>4.5637952078394134E-4</v>
      </c>
      <c r="J82" s="46">
        <v>35242.820000000036</v>
      </c>
      <c r="M82" s="119">
        <v>4.7719866120023396E-4</v>
      </c>
      <c r="N82" s="46">
        <v>45163.12</v>
      </c>
      <c r="Q82" s="119">
        <v>4.1390422075614469E-4</v>
      </c>
      <c r="R82" s="46">
        <v>55075.380000000034</v>
      </c>
      <c r="U82" s="119">
        <v>4.3099969049119162E-4</v>
      </c>
      <c r="V82" s="46">
        <v>64979.41000000004</v>
      </c>
      <c r="Y82" s="119">
        <v>4.9523620160233067E-4</v>
      </c>
      <c r="Z82" s="46">
        <v>82507.720000000059</v>
      </c>
      <c r="AC82" s="119">
        <v>5.7478841461776884E-4</v>
      </c>
      <c r="AD82" s="46">
        <v>108228.42000000007</v>
      </c>
      <c r="AG82" s="119">
        <v>5.5904978268322817E-4</v>
      </c>
      <c r="AH82" s="46">
        <v>135250.83000000005</v>
      </c>
      <c r="AK82" s="119">
        <v>6.0922902226140851E-4</v>
      </c>
      <c r="AL82" s="46">
        <v>162146.77000000005</v>
      </c>
      <c r="AO82" s="119">
        <v>6.6122809830759278E-4</v>
      </c>
      <c r="AP82" s="46">
        <v>188917.23000000004</v>
      </c>
      <c r="AS82" s="119">
        <v>6.9796966090077388E-4</v>
      </c>
      <c r="AT82" s="46">
        <v>215563.17000000004</v>
      </c>
      <c r="AW82" s="119">
        <v>6.511828006886709E-4</v>
      </c>
      <c r="AX82" s="46">
        <v>242085.57000000007</v>
      </c>
      <c r="BA82" s="119">
        <v>6.7083979934266834E-4</v>
      </c>
      <c r="BB82" s="46">
        <v>268485.38000000006</v>
      </c>
    </row>
    <row r="83" spans="1:54">
      <c r="A83" s="129" t="s">
        <v>246</v>
      </c>
      <c r="B83" s="128" t="s">
        <v>246</v>
      </c>
      <c r="C83" s="128"/>
      <c r="E83" s="119">
        <v>4.3913056087294278E-3</v>
      </c>
      <c r="F83" s="140">
        <v>296611.11999999988</v>
      </c>
      <c r="I83" s="119">
        <v>5.8220460463469514E-3</v>
      </c>
      <c r="J83" s="46">
        <v>449593.62000000011</v>
      </c>
      <c r="M83" s="119">
        <v>6.2789473035056338E-3</v>
      </c>
      <c r="N83" s="46">
        <v>594253.24000000011</v>
      </c>
      <c r="Q83" s="119">
        <v>5.324156986385508E-3</v>
      </c>
      <c r="R83" s="46">
        <v>708448.85000000009</v>
      </c>
      <c r="U83" s="119">
        <v>5.759270003308772E-3</v>
      </c>
      <c r="V83" s="46">
        <v>868292.89</v>
      </c>
      <c r="Y83" s="119">
        <v>6.5827804649346098E-3</v>
      </c>
      <c r="Z83" s="46">
        <v>1096709.4199999997</v>
      </c>
      <c r="AC83" s="119">
        <v>6.9023725325968394E-3</v>
      </c>
      <c r="AD83" s="46">
        <v>1299665.8499999999</v>
      </c>
      <c r="AG83" s="119">
        <v>6.3451179784611697E-3</v>
      </c>
      <c r="AH83" s="46">
        <v>1535073.4400000002</v>
      </c>
      <c r="AK83" s="119">
        <v>6.4974893217895433E-3</v>
      </c>
      <c r="AL83" s="46">
        <v>1729311.75</v>
      </c>
      <c r="AO83" s="119">
        <v>6.9680338812032026E-3</v>
      </c>
      <c r="AP83" s="46">
        <v>1990813.25</v>
      </c>
      <c r="AS83" s="119">
        <v>7.2480528986055975E-3</v>
      </c>
      <c r="AT83" s="46">
        <v>2238511.71</v>
      </c>
      <c r="AW83" s="119">
        <v>7.2875790928073336E-3</v>
      </c>
      <c r="AX83" s="46">
        <v>2709251.1300000004</v>
      </c>
      <c r="BA83" s="119">
        <v>7.4809969639896279E-3</v>
      </c>
      <c r="BB83" s="46">
        <v>2994065.52</v>
      </c>
    </row>
    <row r="84" spans="1:54">
      <c r="A84" s="129" t="s">
        <v>252</v>
      </c>
      <c r="B84" s="128" t="s">
        <v>252</v>
      </c>
      <c r="C84" s="128"/>
      <c r="E84" s="119">
        <v>0</v>
      </c>
      <c r="F84" s="140" t="s">
        <v>284</v>
      </c>
      <c r="I84" s="119">
        <v>0</v>
      </c>
      <c r="J84" s="46" t="s">
        <v>284</v>
      </c>
      <c r="M84" s="119">
        <v>0</v>
      </c>
      <c r="N84" s="46" t="s">
        <v>284</v>
      </c>
      <c r="Q84" s="119">
        <v>0</v>
      </c>
      <c r="R84" s="46" t="s">
        <v>284</v>
      </c>
      <c r="U84" s="119">
        <v>0</v>
      </c>
      <c r="V84" s="46" t="s">
        <v>284</v>
      </c>
      <c r="Y84" s="119">
        <v>0</v>
      </c>
      <c r="Z84" s="46" t="s">
        <v>284</v>
      </c>
      <c r="AC84" s="119">
        <v>2.1231840483031171E-4</v>
      </c>
      <c r="AD84" s="46">
        <v>39977.990000000005</v>
      </c>
      <c r="AG84" s="119">
        <v>1.6524620678196403E-4</v>
      </c>
      <c r="AH84" s="46">
        <v>39977.990000000005</v>
      </c>
      <c r="AK84" s="119">
        <v>1.5020806001671426E-4</v>
      </c>
      <c r="AL84" s="46">
        <v>39977.990000000005</v>
      </c>
      <c r="AO84" s="119">
        <v>1.3992673035625157E-4</v>
      </c>
      <c r="AP84" s="46">
        <v>39977.990000000005</v>
      </c>
      <c r="AS84" s="119">
        <v>2.5634025610995472E-4</v>
      </c>
      <c r="AT84" s="46">
        <v>79168.94</v>
      </c>
      <c r="AW84" s="119">
        <v>2.1295549369899797E-4</v>
      </c>
      <c r="AX84" s="46">
        <v>79168.94</v>
      </c>
      <c r="BA84" s="119">
        <v>1.9781217071771932E-4</v>
      </c>
      <c r="BB84" s="46">
        <v>79168.94</v>
      </c>
    </row>
    <row r="85" spans="1:54">
      <c r="A85" s="129" t="s">
        <v>89</v>
      </c>
      <c r="B85" s="128" t="s">
        <v>89</v>
      </c>
      <c r="C85" s="128"/>
      <c r="E85" s="119">
        <v>2.7632651300477703E-2</v>
      </c>
      <c r="F85" s="140">
        <v>1866449.8400000003</v>
      </c>
      <c r="I85" s="119">
        <v>2.5227364956672885E-2</v>
      </c>
      <c r="J85" s="46">
        <v>1948123.0900000003</v>
      </c>
      <c r="M85" s="119">
        <v>2.760413678046909E-2</v>
      </c>
      <c r="N85" s="46">
        <v>2612515.59</v>
      </c>
      <c r="Q85" s="119">
        <v>2.7073896039329637E-2</v>
      </c>
      <c r="R85" s="46">
        <v>3602536.6200000006</v>
      </c>
      <c r="U85" s="119">
        <v>2.5143632811607933E-2</v>
      </c>
      <c r="V85" s="46">
        <v>3790764.73</v>
      </c>
      <c r="Y85" s="119">
        <v>2.3301436769272672E-2</v>
      </c>
      <c r="Z85" s="46">
        <v>3882083.7699999996</v>
      </c>
      <c r="AC85" s="119">
        <v>2.2740716990785292E-2</v>
      </c>
      <c r="AD85" s="46">
        <v>4281909.3199999994</v>
      </c>
      <c r="AG85" s="119">
        <v>2.2004924537590505E-2</v>
      </c>
      <c r="AH85" s="46">
        <v>5323648.0900000008</v>
      </c>
      <c r="AK85" s="119">
        <v>2.0746167839909797E-2</v>
      </c>
      <c r="AL85" s="46">
        <v>5521608.4300000016</v>
      </c>
      <c r="AO85" s="119">
        <v>1.9672039929463394E-2</v>
      </c>
      <c r="AP85" s="46">
        <v>5620431.5900000008</v>
      </c>
      <c r="AS85" s="119">
        <v>1.9440141431350113E-2</v>
      </c>
      <c r="AT85" s="46">
        <v>6003955.1099999994</v>
      </c>
      <c r="AW85" s="119">
        <v>1.9310974171628421E-2</v>
      </c>
      <c r="AX85" s="46">
        <v>7179102.6800000034</v>
      </c>
      <c r="BA85" s="119">
        <v>1.8602632780729052E-2</v>
      </c>
      <c r="BB85" s="46">
        <v>7445197.7000000011</v>
      </c>
    </row>
    <row r="86" spans="1:54">
      <c r="A86" s="127" t="s">
        <v>232</v>
      </c>
      <c r="B86" s="128" t="s">
        <v>232</v>
      </c>
      <c r="C86" s="128"/>
      <c r="E86" s="119">
        <v>1.4131477808616831E-3</v>
      </c>
      <c r="F86" s="140">
        <v>95451.189999999988</v>
      </c>
      <c r="I86" s="119">
        <v>1.4454795410221311E-3</v>
      </c>
      <c r="J86" s="46">
        <v>111623.70999999999</v>
      </c>
      <c r="M86" s="119">
        <v>1.3045304360496176E-3</v>
      </c>
      <c r="N86" s="46">
        <v>123463.6</v>
      </c>
      <c r="Q86" s="119">
        <v>1.2842535309850296E-3</v>
      </c>
      <c r="R86" s="46">
        <v>170886.76</v>
      </c>
      <c r="U86" s="119">
        <v>1.2232405611259901E-3</v>
      </c>
      <c r="V86" s="46">
        <v>184421.13</v>
      </c>
      <c r="Y86" s="119">
        <v>1.1993198387031132E-3</v>
      </c>
      <c r="Z86" s="46">
        <v>199810</v>
      </c>
      <c r="AC86" s="119">
        <v>1.2112162053742009E-3</v>
      </c>
      <c r="AD86" s="46">
        <v>228063.07999999996</v>
      </c>
      <c r="AG86" s="119">
        <v>1.0954680050082953E-3</v>
      </c>
      <c r="AH86" s="46">
        <v>265026.41000000003</v>
      </c>
      <c r="AK86" s="119">
        <v>1.0442738745250289E-3</v>
      </c>
      <c r="AL86" s="46">
        <v>277934.28999999998</v>
      </c>
      <c r="AO86" s="119">
        <v>1.0240496466486053E-3</v>
      </c>
      <c r="AP86" s="46">
        <v>292577.74</v>
      </c>
      <c r="AS86" s="119">
        <v>1.0047484922522435E-3</v>
      </c>
      <c r="AT86" s="46">
        <v>310309.71999999997</v>
      </c>
      <c r="AW86" s="119">
        <v>9.5839413667528459E-4</v>
      </c>
      <c r="AX86" s="46">
        <v>356295.33</v>
      </c>
      <c r="BA86" s="119">
        <v>9.2039425015884085E-4</v>
      </c>
      <c r="BB86" s="46">
        <v>368362.76</v>
      </c>
    </row>
    <row r="87" spans="1:54">
      <c r="A87" s="127" t="s">
        <v>267</v>
      </c>
      <c r="B87" s="128" t="s">
        <v>267</v>
      </c>
      <c r="C87" s="128"/>
      <c r="E87" s="119">
        <v>1.4215482437824565E-4</v>
      </c>
      <c r="F87" s="140">
        <v>9601.8599999999969</v>
      </c>
      <c r="I87" s="119">
        <v>1.4671129705725022E-4</v>
      </c>
      <c r="J87" s="46">
        <v>11329.429999999989</v>
      </c>
      <c r="M87" s="119">
        <v>1.3772168454502222E-4</v>
      </c>
      <c r="N87" s="46">
        <v>13034.279999999999</v>
      </c>
      <c r="Q87" s="119">
        <v>1.1060962548678149E-4</v>
      </c>
      <c r="R87" s="46">
        <v>14718.05999999999</v>
      </c>
      <c r="U87" s="119">
        <v>1.0864421530365931E-4</v>
      </c>
      <c r="V87" s="46">
        <v>16379.679999999989</v>
      </c>
      <c r="Y87" s="119">
        <v>1.081607505883061E-4</v>
      </c>
      <c r="Z87" s="46">
        <v>18019.87999999999</v>
      </c>
      <c r="AC87" s="119">
        <v>1.0430020768243467E-4</v>
      </c>
      <c r="AD87" s="46">
        <v>19638.959999999992</v>
      </c>
      <c r="AG87" s="119">
        <v>8.7782305534161509E-5</v>
      </c>
      <c r="AH87" s="46">
        <v>21237.159999999993</v>
      </c>
      <c r="AK87" s="119">
        <v>8.5721189067957906E-5</v>
      </c>
      <c r="AL87" s="46">
        <v>22814.759999999995</v>
      </c>
      <c r="AO87" s="119">
        <v>8.5304435498427409E-5</v>
      </c>
      <c r="AP87" s="46">
        <v>24372.039999999994</v>
      </c>
      <c r="AS87" s="119">
        <v>8.3891280856063531E-5</v>
      </c>
      <c r="AT87" s="46">
        <v>25909.249999999993</v>
      </c>
      <c r="AW87" s="119">
        <v>7.3774559337344727E-5</v>
      </c>
      <c r="AX87" s="46">
        <v>27426.639999999992</v>
      </c>
      <c r="BA87" s="119">
        <v>7.2270920863150989E-5</v>
      </c>
      <c r="BB87" s="46">
        <v>28924.469999999994</v>
      </c>
    </row>
    <row r="88" spans="1:54">
      <c r="A88" s="127" t="s">
        <v>91</v>
      </c>
      <c r="B88" s="128" t="s">
        <v>91</v>
      </c>
      <c r="C88" s="128"/>
      <c r="E88" s="119">
        <v>0</v>
      </c>
      <c r="F88" s="140" t="s">
        <v>284</v>
      </c>
      <c r="I88" s="119">
        <v>0</v>
      </c>
      <c r="J88" s="46" t="s">
        <v>284</v>
      </c>
      <c r="M88" s="119">
        <v>0</v>
      </c>
      <c r="N88" s="46" t="s">
        <v>284</v>
      </c>
      <c r="Q88" s="119">
        <v>0</v>
      </c>
      <c r="R88" s="46" t="s">
        <v>284</v>
      </c>
      <c r="U88" s="119">
        <v>0</v>
      </c>
      <c r="V88" s="46" t="s">
        <v>284</v>
      </c>
      <c r="Y88" s="119">
        <v>0</v>
      </c>
      <c r="Z88" s="46" t="s">
        <v>284</v>
      </c>
      <c r="AC88" s="119">
        <v>0</v>
      </c>
      <c r="AD88" s="46" t="s">
        <v>284</v>
      </c>
      <c r="AG88" s="119">
        <v>2.4285965551230424E-6</v>
      </c>
      <c r="AH88" s="46">
        <v>587.55000000000291</v>
      </c>
      <c r="AK88" s="119">
        <v>8.281888667706946E-5</v>
      </c>
      <c r="AL88" s="46">
        <v>22042.309999999972</v>
      </c>
      <c r="AO88" s="119">
        <v>2.2253206822335148E-4</v>
      </c>
      <c r="AP88" s="46">
        <v>63578.879999999917</v>
      </c>
      <c r="AS88" s="119">
        <v>3.2863102179964875E-4</v>
      </c>
      <c r="AT88" s="46">
        <v>101495.44999999992</v>
      </c>
      <c r="AW88" s="119">
        <v>4.1160891260846714E-4</v>
      </c>
      <c r="AX88" s="46">
        <v>153020.89999999991</v>
      </c>
      <c r="BA88" s="119">
        <v>5.266989342766165E-4</v>
      </c>
      <c r="BB88" s="46">
        <v>210796.91999999987</v>
      </c>
    </row>
    <row r="89" spans="1:54">
      <c r="A89" s="129" t="s">
        <v>92</v>
      </c>
      <c r="B89" s="128" t="s">
        <v>92</v>
      </c>
      <c r="C89" s="128"/>
      <c r="E89" s="119">
        <v>1.7915967707492402E-3</v>
      </c>
      <c r="F89" s="140">
        <v>121013.56</v>
      </c>
      <c r="I89" s="119">
        <v>1.6160447311576107E-3</v>
      </c>
      <c r="J89" s="46">
        <v>124795.20000000001</v>
      </c>
      <c r="M89" s="119">
        <v>1.3710309141815307E-3</v>
      </c>
      <c r="N89" s="46">
        <v>129757.35</v>
      </c>
      <c r="Q89" s="119">
        <v>1.1816546911718614E-3</v>
      </c>
      <c r="R89" s="46">
        <v>157234.64000000001</v>
      </c>
      <c r="U89" s="119">
        <v>1.372563344945732E-3</v>
      </c>
      <c r="V89" s="46">
        <v>206933.69</v>
      </c>
      <c r="Y89" s="119">
        <v>1.323835480022129E-3</v>
      </c>
      <c r="Z89" s="46">
        <v>220554.65000000002</v>
      </c>
      <c r="AC89" s="119">
        <v>1.3659816925545491E-3</v>
      </c>
      <c r="AD89" s="46">
        <v>257204.28</v>
      </c>
      <c r="AG89" s="119">
        <v>1.267652917373025E-3</v>
      </c>
      <c r="AH89" s="46">
        <v>306683.08</v>
      </c>
      <c r="AK89" s="119">
        <v>1.3906244859557073E-3</v>
      </c>
      <c r="AL89" s="46">
        <v>370115.77</v>
      </c>
      <c r="AO89" s="119">
        <v>1.3468778237885955E-3</v>
      </c>
      <c r="AP89" s="46">
        <v>384811.88</v>
      </c>
      <c r="AS89" s="119">
        <v>1.2929494162340828E-3</v>
      </c>
      <c r="AT89" s="46">
        <v>399318.61000000004</v>
      </c>
      <c r="AW89" s="119">
        <v>1.2051428138514795E-3</v>
      </c>
      <c r="AX89" s="46">
        <v>448027.32</v>
      </c>
      <c r="BA89" s="119">
        <v>1.2643309810454664E-3</v>
      </c>
      <c r="BB89" s="46">
        <v>506014.07999999996</v>
      </c>
    </row>
    <row r="90" spans="1:54">
      <c r="A90" s="129" t="s">
        <v>233</v>
      </c>
      <c r="B90" s="128" t="s">
        <v>233</v>
      </c>
      <c r="C90" s="128"/>
      <c r="E90" s="119">
        <v>3.8724415212887088E-4</v>
      </c>
      <c r="F90" s="140">
        <v>26156.439999999995</v>
      </c>
      <c r="I90" s="119">
        <v>5.1211643157547855E-4</v>
      </c>
      <c r="J90" s="46">
        <v>39546.970000000045</v>
      </c>
      <c r="M90" s="119">
        <v>5.145754431431761E-4</v>
      </c>
      <c r="N90" s="46">
        <v>48700.539999999994</v>
      </c>
      <c r="Q90" s="119">
        <v>4.8440490638159491E-4</v>
      </c>
      <c r="R90" s="46">
        <v>64456.42</v>
      </c>
      <c r="U90" s="119">
        <v>4.8695394737058669E-4</v>
      </c>
      <c r="V90" s="46">
        <v>73415.320000000007</v>
      </c>
      <c r="Y90" s="119">
        <v>6.8322233854012707E-4</v>
      </c>
      <c r="Z90" s="46">
        <v>113826.72999999998</v>
      </c>
      <c r="AC90" s="119">
        <v>7.5047585760201687E-4</v>
      </c>
      <c r="AD90" s="46">
        <v>141309.07</v>
      </c>
      <c r="AG90" s="119">
        <v>6.7941450830283953E-4</v>
      </c>
      <c r="AH90" s="46">
        <v>164370.65000000002</v>
      </c>
      <c r="AK90" s="119">
        <v>6.7950757298679569E-4</v>
      </c>
      <c r="AL90" s="46">
        <v>180851.45999999996</v>
      </c>
      <c r="AO90" s="119">
        <v>7.1214095834643617E-4</v>
      </c>
      <c r="AP90" s="46">
        <v>203463.37</v>
      </c>
      <c r="AS90" s="119">
        <v>7.1114579771154325E-4</v>
      </c>
      <c r="AT90" s="46">
        <v>219632.52999999997</v>
      </c>
      <c r="AW90" s="119">
        <v>6.5042543613628577E-4</v>
      </c>
      <c r="AX90" s="46">
        <v>241804.01</v>
      </c>
      <c r="BA90" s="119">
        <v>6.4381105406728189E-4</v>
      </c>
      <c r="BB90" s="46">
        <v>257667.86</v>
      </c>
    </row>
    <row r="91" spans="1:54">
      <c r="A91" s="129" t="s">
        <v>234</v>
      </c>
      <c r="B91" s="128" t="s">
        <v>234</v>
      </c>
      <c r="C91" s="128"/>
      <c r="E91" s="119">
        <v>3.2911240389584908E-3</v>
      </c>
      <c r="F91" s="140">
        <v>222299.25999999998</v>
      </c>
      <c r="I91" s="119">
        <v>3.2563962020113369E-3</v>
      </c>
      <c r="J91" s="46">
        <v>251467.42999999996</v>
      </c>
      <c r="M91" s="119">
        <v>2.9889601016506299E-3</v>
      </c>
      <c r="N91" s="46">
        <v>282881.69</v>
      </c>
      <c r="Q91" s="119">
        <v>2.9440622597354713E-3</v>
      </c>
      <c r="R91" s="46">
        <v>391746.05999999994</v>
      </c>
      <c r="U91" s="119">
        <v>3.1077698588278151E-3</v>
      </c>
      <c r="V91" s="46">
        <v>468541.06</v>
      </c>
      <c r="Y91" s="119">
        <v>2.9797204332047507E-3</v>
      </c>
      <c r="Z91" s="46">
        <v>496429.66</v>
      </c>
      <c r="AC91" s="119">
        <v>3.1449596964336327E-3</v>
      </c>
      <c r="AD91" s="46">
        <v>592172.72</v>
      </c>
      <c r="AG91" s="119">
        <v>3.4703522959917592E-3</v>
      </c>
      <c r="AH91" s="46">
        <v>839581.80999999982</v>
      </c>
      <c r="AK91" s="119">
        <v>3.6589331689969502E-3</v>
      </c>
      <c r="AL91" s="46">
        <v>973827.86</v>
      </c>
      <c r="AO91" s="119">
        <v>3.6710548861963919E-3</v>
      </c>
      <c r="AP91" s="46">
        <v>1048844.5999999999</v>
      </c>
      <c r="AS91" s="119">
        <v>3.4843195115515386E-3</v>
      </c>
      <c r="AT91" s="46">
        <v>1076108.3199999998</v>
      </c>
      <c r="AW91" s="119">
        <v>3.7934741528298675E-3</v>
      </c>
      <c r="AX91" s="46">
        <v>1410272.74</v>
      </c>
      <c r="BA91" s="119">
        <v>3.7781679255140701E-3</v>
      </c>
      <c r="BB91" s="46">
        <v>1512108.9300000002</v>
      </c>
    </row>
    <row r="92" spans="1:54">
      <c r="A92" s="129" t="s">
        <v>247</v>
      </c>
      <c r="B92" s="128" t="s">
        <v>247</v>
      </c>
      <c r="C92" s="128"/>
      <c r="E92" s="119">
        <v>0</v>
      </c>
      <c r="F92" s="140" t="s">
        <v>284</v>
      </c>
      <c r="I92" s="119">
        <v>0</v>
      </c>
      <c r="J92" s="46" t="s">
        <v>284</v>
      </c>
      <c r="M92" s="119">
        <v>0</v>
      </c>
      <c r="N92" s="46" t="s">
        <v>284</v>
      </c>
      <c r="Q92" s="119">
        <v>0</v>
      </c>
      <c r="R92" s="46" t="s">
        <v>284</v>
      </c>
      <c r="U92" s="119">
        <v>0</v>
      </c>
      <c r="V92" s="46" t="s">
        <v>284</v>
      </c>
      <c r="Y92" s="119">
        <v>0</v>
      </c>
      <c r="Z92" s="46" t="s">
        <v>284</v>
      </c>
      <c r="AC92" s="119">
        <v>0</v>
      </c>
      <c r="AD92" s="46" t="s">
        <v>284</v>
      </c>
      <c r="AG92" s="119">
        <v>0</v>
      </c>
      <c r="AH92" s="46" t="s">
        <v>284</v>
      </c>
      <c r="AK92" s="119">
        <v>0</v>
      </c>
      <c r="AL92" s="46" t="s">
        <v>284</v>
      </c>
      <c r="AO92" s="119">
        <v>0</v>
      </c>
      <c r="AP92" s="46" t="s">
        <v>284</v>
      </c>
      <c r="AS92" s="119">
        <v>0</v>
      </c>
      <c r="AT92" s="46" t="s">
        <v>284</v>
      </c>
      <c r="AW92" s="119">
        <v>0</v>
      </c>
      <c r="AX92" s="46" t="s">
        <v>284</v>
      </c>
      <c r="BA92" s="119">
        <v>0</v>
      </c>
      <c r="BB92" s="46" t="s">
        <v>284</v>
      </c>
    </row>
    <row r="93" spans="1:54">
      <c r="A93" s="129" t="s">
        <v>93</v>
      </c>
      <c r="B93" s="128" t="s">
        <v>93</v>
      </c>
      <c r="C93" s="128"/>
      <c r="E93" s="119">
        <v>1.620240932892222E-2</v>
      </c>
      <c r="F93" s="140">
        <v>1094393.1500000001</v>
      </c>
      <c r="I93" s="119">
        <v>1.5080834427904958E-2</v>
      </c>
      <c r="J93" s="46">
        <v>1164581.47</v>
      </c>
      <c r="M93" s="119">
        <v>1.6608413767582472E-2</v>
      </c>
      <c r="N93" s="46">
        <v>1571856.4300000002</v>
      </c>
      <c r="Q93" s="119">
        <v>1.8899309886904331E-2</v>
      </c>
      <c r="R93" s="46">
        <v>2514800.8199999998</v>
      </c>
      <c r="U93" s="119">
        <v>1.7900681255525727E-2</v>
      </c>
      <c r="V93" s="46">
        <v>2698785.4799999995</v>
      </c>
      <c r="Y93" s="119">
        <v>1.7216841676700359E-2</v>
      </c>
      <c r="Z93" s="46">
        <v>2868373.41</v>
      </c>
      <c r="AC93" s="119">
        <v>1.8003759900081743E-2</v>
      </c>
      <c r="AD93" s="46">
        <v>3389975.2299999995</v>
      </c>
      <c r="AG93" s="119">
        <v>1.9746379342481149E-2</v>
      </c>
      <c r="AH93" s="46">
        <v>4777238.5899999989</v>
      </c>
      <c r="AK93" s="119">
        <v>2.0122992361369468E-2</v>
      </c>
      <c r="AL93" s="46">
        <v>5355749.799999998</v>
      </c>
      <c r="AO93" s="119">
        <v>2.0185119051158315E-2</v>
      </c>
      <c r="AP93" s="46">
        <v>5767021.6799999988</v>
      </c>
      <c r="AS93" s="119">
        <v>1.9237975594666234E-2</v>
      </c>
      <c r="AT93" s="46">
        <v>5941517.5699999984</v>
      </c>
      <c r="AW93" s="119">
        <v>2.007184394251689E-2</v>
      </c>
      <c r="AX93" s="46">
        <v>7461965.7899999982</v>
      </c>
      <c r="BA93" s="119">
        <v>1.9737315724357083E-2</v>
      </c>
      <c r="BB93" s="46">
        <v>7899323.6799999988</v>
      </c>
    </row>
    <row r="94" spans="1:54">
      <c r="A94" s="129" t="s">
        <v>235</v>
      </c>
      <c r="B94" s="128" t="s">
        <v>235</v>
      </c>
      <c r="C94" s="128"/>
      <c r="E94" s="119">
        <v>0</v>
      </c>
      <c r="F94" s="140" t="s">
        <v>284</v>
      </c>
      <c r="I94" s="119">
        <v>0</v>
      </c>
      <c r="J94" s="46" t="s">
        <v>284</v>
      </c>
      <c r="M94" s="119">
        <v>0</v>
      </c>
      <c r="N94" s="46" t="s">
        <v>284</v>
      </c>
      <c r="Q94" s="119">
        <v>0</v>
      </c>
      <c r="R94" s="46" t="s">
        <v>284</v>
      </c>
      <c r="U94" s="119">
        <v>0</v>
      </c>
      <c r="V94" s="46" t="s">
        <v>284</v>
      </c>
      <c r="Y94" s="119">
        <v>0</v>
      </c>
      <c r="Z94" s="46" t="s">
        <v>284</v>
      </c>
      <c r="AC94" s="119">
        <v>0</v>
      </c>
      <c r="AD94" s="46" t="s">
        <v>284</v>
      </c>
      <c r="AG94" s="119">
        <v>0</v>
      </c>
      <c r="AH94" s="46" t="s">
        <v>284</v>
      </c>
      <c r="AK94" s="119">
        <v>0</v>
      </c>
      <c r="AL94" s="46" t="s">
        <v>284</v>
      </c>
      <c r="AO94" s="119">
        <v>0</v>
      </c>
      <c r="AP94" s="46" t="s">
        <v>284</v>
      </c>
      <c r="AS94" s="119">
        <v>0</v>
      </c>
      <c r="AT94" s="46" t="s">
        <v>284</v>
      </c>
      <c r="AW94" s="119">
        <v>0</v>
      </c>
      <c r="AX94" s="46" t="s">
        <v>284</v>
      </c>
      <c r="BA94" s="119">
        <v>0</v>
      </c>
      <c r="BB94" s="46" t="s">
        <v>284</v>
      </c>
    </row>
    <row r="95" spans="1:54">
      <c r="A95" s="129" t="s">
        <v>253</v>
      </c>
      <c r="B95" s="128" t="s">
        <v>253</v>
      </c>
      <c r="C95" s="128"/>
      <c r="E95" s="119">
        <v>0</v>
      </c>
      <c r="F95" s="140" t="s">
        <v>284</v>
      </c>
      <c r="I95" s="119">
        <v>0</v>
      </c>
      <c r="J95" s="46" t="s">
        <v>284</v>
      </c>
      <c r="M95" s="119">
        <v>0</v>
      </c>
      <c r="N95" s="46" t="s">
        <v>284</v>
      </c>
      <c r="Q95" s="119">
        <v>0</v>
      </c>
      <c r="R95" s="46" t="s">
        <v>284</v>
      </c>
      <c r="U95" s="119">
        <v>0</v>
      </c>
      <c r="V95" s="46" t="s">
        <v>284</v>
      </c>
      <c r="Y95" s="119">
        <v>0</v>
      </c>
      <c r="Z95" s="46" t="s">
        <v>284</v>
      </c>
      <c r="AC95" s="119">
        <v>0</v>
      </c>
      <c r="AD95" s="46" t="s">
        <v>284</v>
      </c>
      <c r="AG95" s="119">
        <v>0</v>
      </c>
      <c r="AH95" s="46" t="s">
        <v>284</v>
      </c>
      <c r="AK95" s="119">
        <v>0</v>
      </c>
      <c r="AL95" s="46" t="s">
        <v>284</v>
      </c>
      <c r="AO95" s="119">
        <v>0</v>
      </c>
      <c r="AP95" s="46" t="s">
        <v>284</v>
      </c>
      <c r="AS95" s="119">
        <v>0</v>
      </c>
      <c r="AT95" s="46" t="s">
        <v>284</v>
      </c>
      <c r="AW95" s="119">
        <v>0</v>
      </c>
      <c r="AX95" s="46" t="s">
        <v>284</v>
      </c>
      <c r="BA95" s="119">
        <v>0</v>
      </c>
      <c r="BB95" s="46" t="s">
        <v>284</v>
      </c>
    </row>
    <row r="96" spans="1:54">
      <c r="A96" s="129" t="s">
        <v>248</v>
      </c>
      <c r="B96" s="128" t="s">
        <v>248</v>
      </c>
      <c r="C96" s="128"/>
      <c r="E96" s="119">
        <v>1.3636817109893512E-4</v>
      </c>
      <c r="F96" s="140">
        <v>9211</v>
      </c>
      <c r="I96" s="119">
        <v>2.0854214808074716E-4</v>
      </c>
      <c r="J96" s="46">
        <v>16104.17</v>
      </c>
      <c r="M96" s="119">
        <v>2.4285208570531085E-4</v>
      </c>
      <c r="N96" s="46">
        <v>22984.050000000003</v>
      </c>
      <c r="Q96" s="119">
        <v>2.6021157776531659E-4</v>
      </c>
      <c r="R96" s="46">
        <v>34624.559999999983</v>
      </c>
      <c r="U96" s="119">
        <v>3.6978577021120793E-4</v>
      </c>
      <c r="V96" s="46">
        <v>55750.52999999997</v>
      </c>
      <c r="Y96" s="119">
        <v>5.4996908707948434E-4</v>
      </c>
      <c r="Z96" s="46">
        <v>91626.37</v>
      </c>
      <c r="AC96" s="119">
        <v>7.415394481659303E-4</v>
      </c>
      <c r="AD96" s="46">
        <v>139626.41</v>
      </c>
      <c r="AG96" s="119">
        <v>9.4282735310727143E-4</v>
      </c>
      <c r="AH96" s="46">
        <v>228098.08</v>
      </c>
      <c r="AK96" s="119">
        <v>1.0598507600867418E-3</v>
      </c>
      <c r="AL96" s="46">
        <v>282080.09000000003</v>
      </c>
      <c r="AO96" s="119">
        <v>1.1756941673245595E-3</v>
      </c>
      <c r="AP96" s="46">
        <v>335903.57999999996</v>
      </c>
      <c r="AS96" s="119">
        <v>1.2703645885957379E-3</v>
      </c>
      <c r="AT96" s="46">
        <v>392343.44</v>
      </c>
      <c r="AW96" s="119">
        <v>1.2104676063408924E-3</v>
      </c>
      <c r="AX96" s="46">
        <v>450006.88</v>
      </c>
      <c r="BA96" s="119">
        <v>1.2680610534346844E-3</v>
      </c>
      <c r="BB96" s="46">
        <v>507506.94</v>
      </c>
    </row>
    <row r="97" spans="1:55">
      <c r="A97" s="129" t="s">
        <v>236</v>
      </c>
      <c r="B97" s="128" t="s">
        <v>236</v>
      </c>
      <c r="C97" s="128"/>
      <c r="E97" s="119">
        <v>2.61711484113721E-3</v>
      </c>
      <c r="F97" s="140">
        <v>176773.25000000006</v>
      </c>
      <c r="I97" s="119">
        <v>3.0494599306559039E-3</v>
      </c>
      <c r="J97" s="46">
        <v>235487.27000000002</v>
      </c>
      <c r="M97" s="119">
        <v>3.9397326130834022E-3</v>
      </c>
      <c r="N97" s="46">
        <v>372864.87</v>
      </c>
      <c r="Q97" s="119">
        <v>3.353650182535087E-3</v>
      </c>
      <c r="R97" s="46">
        <v>446247.10000000003</v>
      </c>
      <c r="U97" s="119">
        <v>3.4903016088076227E-3</v>
      </c>
      <c r="V97" s="46">
        <v>526213.2300000001</v>
      </c>
      <c r="Y97" s="119">
        <v>3.8680961508821316E-3</v>
      </c>
      <c r="Z97" s="46">
        <v>644435.51000000024</v>
      </c>
      <c r="AC97" s="119">
        <v>3.9911654314081606E-3</v>
      </c>
      <c r="AD97" s="46">
        <v>751507.0199999999</v>
      </c>
      <c r="AG97" s="119">
        <v>3.8484614464143847E-3</v>
      </c>
      <c r="AH97" s="46">
        <v>931057.7</v>
      </c>
      <c r="AK97" s="119">
        <v>4.1512752078063748E-3</v>
      </c>
      <c r="AL97" s="46">
        <v>1104865.07</v>
      </c>
      <c r="AO97" s="119">
        <v>4.453658550657962E-3</v>
      </c>
      <c r="AP97" s="46">
        <v>1272439.6300000001</v>
      </c>
      <c r="AS97" s="119">
        <v>5.1339828426074019E-3</v>
      </c>
      <c r="AT97" s="46">
        <v>1585595.5900000003</v>
      </c>
      <c r="AW97" s="119">
        <v>4.8973059276688101E-3</v>
      </c>
      <c r="AX97" s="46">
        <v>1820636.3799999997</v>
      </c>
      <c r="BA97" s="119">
        <v>5.1123271629609024E-3</v>
      </c>
      <c r="BB97" s="46">
        <v>2046069.8700000008</v>
      </c>
    </row>
    <row r="98" spans="1:55">
      <c r="A98" s="129" t="s">
        <v>237</v>
      </c>
      <c r="B98" s="128" t="s">
        <v>237</v>
      </c>
      <c r="C98" s="128"/>
      <c r="E98" s="119">
        <v>1.8025650147973141E-2</v>
      </c>
      <c r="F98" s="140">
        <v>1217544.1099999994</v>
      </c>
      <c r="I98" s="119">
        <v>1.7104428424578284E-2</v>
      </c>
      <c r="J98" s="46">
        <v>1320848.69</v>
      </c>
      <c r="M98" s="119">
        <v>2.0512969886240903E-2</v>
      </c>
      <c r="N98" s="46">
        <v>1941392.1200000006</v>
      </c>
      <c r="Q98" s="119">
        <v>1.8304818189678908E-2</v>
      </c>
      <c r="R98" s="46">
        <v>2435695.9099999997</v>
      </c>
      <c r="U98" s="119">
        <v>1.7865960990139332E-2</v>
      </c>
      <c r="V98" s="46">
        <v>2693550.8999999994</v>
      </c>
      <c r="Y98" s="119">
        <v>1.7155511661776635E-2</v>
      </c>
      <c r="Z98" s="46">
        <v>2858155.6599999997</v>
      </c>
      <c r="AC98" s="119">
        <v>1.6862581541000572E-2</v>
      </c>
      <c r="AD98" s="46">
        <v>3175099.76</v>
      </c>
      <c r="AG98" s="119">
        <v>1.5885516036595985E-2</v>
      </c>
      <c r="AH98" s="46">
        <v>3843180.5100000002</v>
      </c>
      <c r="AK98" s="119">
        <v>1.5883753438529706E-2</v>
      </c>
      <c r="AL98" s="46">
        <v>4227473.12</v>
      </c>
      <c r="AO98" s="119">
        <v>1.59039325766351E-2</v>
      </c>
      <c r="AP98" s="46">
        <v>4543858.459999999</v>
      </c>
      <c r="AS98" s="119">
        <v>1.5927514705812398E-2</v>
      </c>
      <c r="AT98" s="46">
        <v>4919104.3</v>
      </c>
      <c r="AW98" s="119">
        <v>1.6285591275219412E-2</v>
      </c>
      <c r="AX98" s="46">
        <v>6054377.7300000023</v>
      </c>
      <c r="BA98" s="119">
        <v>1.6185151017445894E-2</v>
      </c>
      <c r="BB98" s="46">
        <v>6477666.3900000015</v>
      </c>
    </row>
    <row r="99" spans="1:55">
      <c r="A99" s="129" t="s">
        <v>238</v>
      </c>
      <c r="B99" s="128" t="s">
        <v>238</v>
      </c>
      <c r="C99" s="128"/>
      <c r="E99" s="119">
        <v>0</v>
      </c>
      <c r="F99" s="140" t="s">
        <v>284</v>
      </c>
      <c r="I99" s="119">
        <v>0</v>
      </c>
      <c r="J99" s="46" t="s">
        <v>284</v>
      </c>
      <c r="M99" s="119">
        <v>0</v>
      </c>
      <c r="N99" s="46" t="s">
        <v>284</v>
      </c>
      <c r="Q99" s="119">
        <v>0</v>
      </c>
      <c r="R99" s="46" t="s">
        <v>284</v>
      </c>
      <c r="U99" s="119">
        <v>0</v>
      </c>
      <c r="V99" s="46" t="s">
        <v>284</v>
      </c>
      <c r="Y99" s="119">
        <v>0</v>
      </c>
      <c r="Z99" s="46" t="s">
        <v>284</v>
      </c>
      <c r="AC99" s="119">
        <v>0</v>
      </c>
      <c r="AD99" s="46" t="s">
        <v>284</v>
      </c>
      <c r="AG99" s="119">
        <v>0</v>
      </c>
      <c r="AH99" s="46" t="s">
        <v>284</v>
      </c>
      <c r="AK99" s="119">
        <v>0</v>
      </c>
      <c r="AL99" s="46" t="s">
        <v>284</v>
      </c>
      <c r="AO99" s="119">
        <v>0</v>
      </c>
      <c r="AP99" s="46" t="s">
        <v>284</v>
      </c>
      <c r="AS99" s="119">
        <v>0</v>
      </c>
      <c r="AT99" s="46" t="s">
        <v>284</v>
      </c>
      <c r="AW99" s="119">
        <v>0</v>
      </c>
      <c r="AX99" s="46" t="s">
        <v>284</v>
      </c>
      <c r="BA99" s="119">
        <v>0</v>
      </c>
      <c r="BB99" s="46" t="s">
        <v>284</v>
      </c>
    </row>
    <row r="100" spans="1:55">
      <c r="A100" s="129" t="s">
        <v>85</v>
      </c>
      <c r="B100" s="128" t="s">
        <v>85</v>
      </c>
      <c r="C100" s="128"/>
      <c r="E100" s="119">
        <v>0.23570145741320614</v>
      </c>
      <c r="F100" s="140">
        <v>15920475.480000004</v>
      </c>
      <c r="I100" s="119">
        <v>0.23881306213638026</v>
      </c>
      <c r="J100" s="46">
        <v>18441769.139999989</v>
      </c>
      <c r="M100" s="119">
        <v>0.2450049741654996</v>
      </c>
      <c r="N100" s="46">
        <v>23187804.049999993</v>
      </c>
      <c r="Q100" s="119">
        <v>0.22764167371954222</v>
      </c>
      <c r="R100" s="46">
        <v>30290707.500000004</v>
      </c>
      <c r="U100" s="119">
        <v>0.22687451468388098</v>
      </c>
      <c r="V100" s="46">
        <v>34204600.219999969</v>
      </c>
      <c r="Y100" s="119">
        <v>0.22490172239276918</v>
      </c>
      <c r="Z100" s="46">
        <v>37469248.569999963</v>
      </c>
      <c r="AC100" s="119">
        <v>0.2259932468264593</v>
      </c>
      <c r="AD100" s="46">
        <v>42552861.909999959</v>
      </c>
      <c r="AG100" s="119">
        <v>0.21800871151766119</v>
      </c>
      <c r="AH100" s="46">
        <v>52742814.850000009</v>
      </c>
      <c r="AK100" s="119">
        <v>0.21926420324433521</v>
      </c>
      <c r="AL100" s="46">
        <v>58357335.310000025</v>
      </c>
      <c r="AO100" s="119">
        <v>0.21620548127315514</v>
      </c>
      <c r="AP100" s="46">
        <v>61771332.370000005</v>
      </c>
      <c r="AS100" s="119">
        <v>0.21719706794413135</v>
      </c>
      <c r="AT100" s="46">
        <v>67079833.269999988</v>
      </c>
      <c r="AW100" s="119">
        <v>0.21014873520600721</v>
      </c>
      <c r="AX100" s="46">
        <v>78125491.480000064</v>
      </c>
      <c r="BA100" s="119">
        <v>0.20938034891508597</v>
      </c>
      <c r="BB100" s="46">
        <v>83798788.61999996</v>
      </c>
    </row>
    <row r="101" spans="1:55">
      <c r="A101" s="129" t="s">
        <v>268</v>
      </c>
      <c r="B101" s="128" t="s">
        <v>268</v>
      </c>
      <c r="C101" s="128"/>
      <c r="E101" s="119">
        <v>9.2273180240063603E-6</v>
      </c>
      <c r="F101" s="140">
        <v>623.26000000000204</v>
      </c>
      <c r="I101" s="119">
        <v>2.0047495169683783E-5</v>
      </c>
      <c r="J101" s="46">
        <v>1548.120000000001</v>
      </c>
      <c r="M101" s="119">
        <v>2.6002677522737925E-5</v>
      </c>
      <c r="N101" s="46">
        <v>2460.9499999999998</v>
      </c>
      <c r="Q101" s="119">
        <v>2.5269664705422033E-5</v>
      </c>
      <c r="R101" s="46">
        <v>3362.4600000000028</v>
      </c>
      <c r="U101" s="119">
        <v>2.820347497682399E-5</v>
      </c>
      <c r="V101" s="46">
        <v>4252.0800000000036</v>
      </c>
      <c r="Y101" s="119">
        <v>3.0793306653854404E-5</v>
      </c>
      <c r="Z101" s="46">
        <v>5130.2500000000018</v>
      </c>
      <c r="AC101" s="119">
        <v>3.1850052370316954E-5</v>
      </c>
      <c r="AD101" s="46">
        <v>5997.1300000000019</v>
      </c>
      <c r="AG101" s="119">
        <v>2.8325772960215918E-5</v>
      </c>
      <c r="AH101" s="46">
        <v>6852.8500000000022</v>
      </c>
      <c r="AK101" s="119">
        <v>2.8921840656392662E-5</v>
      </c>
      <c r="AL101" s="46">
        <v>7697.5700000000015</v>
      </c>
      <c r="AO101" s="119">
        <v>2.9860773538037601E-5</v>
      </c>
      <c r="AP101" s="46">
        <v>8531.4200000000019</v>
      </c>
      <c r="AS101" s="119">
        <v>3.0288964073420913E-5</v>
      </c>
      <c r="AT101" s="46">
        <v>9354.5400000000009</v>
      </c>
      <c r="AW101" s="119">
        <v>2.7348295188456587E-5</v>
      </c>
      <c r="AX101" s="46">
        <v>10167.08</v>
      </c>
      <c r="BA101" s="119">
        <v>2.7407659224333244E-5</v>
      </c>
      <c r="BB101" s="46">
        <v>10969.17</v>
      </c>
    </row>
    <row r="102" spans="1:55">
      <c r="A102" s="129" t="s">
        <v>269</v>
      </c>
      <c r="B102" s="128" t="s">
        <v>269</v>
      </c>
      <c r="C102" s="128"/>
      <c r="E102" s="119">
        <v>6.4676123534274889E-3</v>
      </c>
      <c r="F102" s="140">
        <v>436855.44000000012</v>
      </c>
      <c r="I102" s="119">
        <v>7.0327245512465907E-3</v>
      </c>
      <c r="J102" s="46">
        <v>543085.37999999989</v>
      </c>
      <c r="M102" s="119">
        <v>6.8435605856612455E-3</v>
      </c>
      <c r="N102" s="46">
        <v>647689.47000000009</v>
      </c>
      <c r="Q102" s="119">
        <v>5.5513576099669353E-3</v>
      </c>
      <c r="R102" s="46">
        <v>738680.86999999976</v>
      </c>
      <c r="U102" s="119">
        <v>5.5533157470362832E-3</v>
      </c>
      <c r="V102" s="46">
        <v>837242.31999999983</v>
      </c>
      <c r="Y102" s="119">
        <v>5.6109441271000628E-3</v>
      </c>
      <c r="Z102" s="46">
        <v>934798.79999999981</v>
      </c>
      <c r="AC102" s="119">
        <v>5.4774385579798388E-3</v>
      </c>
      <c r="AD102" s="46">
        <v>1031361.2899999996</v>
      </c>
      <c r="AG102" s="119">
        <v>4.6581297039574691E-3</v>
      </c>
      <c r="AH102" s="46">
        <v>1126940.6199999996</v>
      </c>
      <c r="AK102" s="119">
        <v>4.5896825151876767E-3</v>
      </c>
      <c r="AL102" s="46">
        <v>1221547.5099999995</v>
      </c>
      <c r="AO102" s="119">
        <v>4.6032981823833858E-3</v>
      </c>
      <c r="AP102" s="46">
        <v>1315192.6599999997</v>
      </c>
      <c r="AS102" s="119">
        <v>4.5585804986620721E-3</v>
      </c>
      <c r="AT102" s="46">
        <v>1407886.4999999998</v>
      </c>
      <c r="AW102" s="119">
        <v>4.0338603329527212E-3</v>
      </c>
      <c r="AX102" s="46">
        <v>1499639.3899999994</v>
      </c>
      <c r="BA102" s="119">
        <v>3.9739405322473092E-3</v>
      </c>
      <c r="BB102" s="46">
        <v>1590461.5899999999</v>
      </c>
    </row>
    <row r="103" spans="1:55">
      <c r="A103" s="129" t="s">
        <v>249</v>
      </c>
      <c r="B103" s="128" t="s">
        <v>249</v>
      </c>
      <c r="C103" s="128"/>
      <c r="E103" s="119">
        <v>0</v>
      </c>
      <c r="F103" s="140" t="s">
        <v>284</v>
      </c>
      <c r="I103" s="119">
        <v>0</v>
      </c>
      <c r="J103" s="46" t="s">
        <v>284</v>
      </c>
      <c r="M103" s="119">
        <v>0</v>
      </c>
      <c r="N103" s="46" t="s">
        <v>284</v>
      </c>
      <c r="Q103" s="119">
        <v>0</v>
      </c>
      <c r="R103" s="46" t="s">
        <v>284</v>
      </c>
      <c r="U103" s="119">
        <v>0</v>
      </c>
      <c r="V103" s="46" t="s">
        <v>284</v>
      </c>
      <c r="Y103" s="119">
        <v>0</v>
      </c>
      <c r="Z103" s="46" t="s">
        <v>284</v>
      </c>
      <c r="AC103" s="119">
        <v>0</v>
      </c>
      <c r="AD103" s="46" t="s">
        <v>284</v>
      </c>
      <c r="AG103" s="119">
        <v>0</v>
      </c>
      <c r="AH103" s="46" t="s">
        <v>284</v>
      </c>
      <c r="AK103" s="119">
        <v>0</v>
      </c>
      <c r="AL103" s="46" t="s">
        <v>284</v>
      </c>
      <c r="AO103" s="119">
        <v>0</v>
      </c>
      <c r="AP103" s="46" t="s">
        <v>284</v>
      </c>
      <c r="AS103" s="119">
        <v>0</v>
      </c>
      <c r="AT103" s="46" t="s">
        <v>284</v>
      </c>
      <c r="AW103" s="119">
        <v>0</v>
      </c>
      <c r="AX103" s="46" t="s">
        <v>284</v>
      </c>
      <c r="BA103" s="119">
        <v>0</v>
      </c>
      <c r="BB103" s="46" t="s">
        <v>284</v>
      </c>
    </row>
    <row r="104" spans="1:55">
      <c r="A104" s="129" t="s">
        <v>239</v>
      </c>
      <c r="B104" s="128" t="s">
        <v>239</v>
      </c>
      <c r="C104" s="128"/>
      <c r="E104" s="119">
        <v>5.4770359424248724E-3</v>
      </c>
      <c r="F104" s="140">
        <v>369946.86999999994</v>
      </c>
      <c r="I104" s="119">
        <v>7.0108158137438007E-3</v>
      </c>
      <c r="J104" s="46">
        <v>541393.53000000038</v>
      </c>
      <c r="M104" s="119">
        <v>7.7116320194625153E-3</v>
      </c>
      <c r="N104" s="46">
        <v>729845.64</v>
      </c>
      <c r="Q104" s="119">
        <v>6.8145532373354075E-3</v>
      </c>
      <c r="R104" s="46">
        <v>906765.6</v>
      </c>
      <c r="U104" s="119">
        <v>7.5987521282528296E-3</v>
      </c>
      <c r="V104" s="46">
        <v>1145621.31</v>
      </c>
      <c r="Y104" s="119">
        <v>8.6323405195444045E-3</v>
      </c>
      <c r="Z104" s="46">
        <v>1438171.79</v>
      </c>
      <c r="AC104" s="119">
        <v>9.0685582117695056E-3</v>
      </c>
      <c r="AD104" s="46">
        <v>1707542.6400000001</v>
      </c>
      <c r="AG104" s="119">
        <v>8.2869224322440153E-3</v>
      </c>
      <c r="AH104" s="46">
        <v>2004853.8999999997</v>
      </c>
      <c r="AK104" s="119">
        <v>8.6795125491137722E-3</v>
      </c>
      <c r="AL104" s="46">
        <v>2310058.9</v>
      </c>
      <c r="AO104" s="119">
        <v>9.4636174160709022E-3</v>
      </c>
      <c r="AP104" s="46">
        <v>2703817.9300000011</v>
      </c>
      <c r="AS104" s="119">
        <v>1.0051872294772606E-2</v>
      </c>
      <c r="AT104" s="46">
        <v>3104452.2099999995</v>
      </c>
      <c r="AW104" s="119">
        <v>9.4605499877313086E-3</v>
      </c>
      <c r="AX104" s="46">
        <v>3517080.97</v>
      </c>
      <c r="BA104" s="119">
        <v>9.8631905324232626E-3</v>
      </c>
      <c r="BB104" s="46">
        <v>3947473.69</v>
      </c>
    </row>
    <row r="105" spans="1:55">
      <c r="A105" s="129" t="s">
        <v>52</v>
      </c>
      <c r="B105" s="128" t="s">
        <v>52</v>
      </c>
      <c r="C105" s="128"/>
      <c r="E105" s="119">
        <v>0</v>
      </c>
      <c r="F105" s="140" t="s">
        <v>284</v>
      </c>
      <c r="I105" s="119">
        <v>0</v>
      </c>
      <c r="J105" s="46" t="s">
        <v>284</v>
      </c>
      <c r="M105" s="119">
        <v>0</v>
      </c>
      <c r="N105" s="46" t="s">
        <v>284</v>
      </c>
      <c r="Q105" s="119">
        <v>0</v>
      </c>
      <c r="R105" s="46" t="s">
        <v>284</v>
      </c>
      <c r="U105" s="119">
        <v>0</v>
      </c>
      <c r="V105" s="46" t="s">
        <v>284</v>
      </c>
      <c r="Y105" s="119">
        <v>0</v>
      </c>
      <c r="Z105" s="46" t="s">
        <v>284</v>
      </c>
      <c r="AC105" s="119">
        <v>0</v>
      </c>
      <c r="AD105" s="46" t="s">
        <v>284</v>
      </c>
      <c r="AG105" s="119">
        <v>4.1522077598041945E-5</v>
      </c>
      <c r="AH105" s="46">
        <v>10045.43</v>
      </c>
      <c r="AK105" s="119">
        <v>1.2459310447041614E-4</v>
      </c>
      <c r="AL105" s="46">
        <v>33160.549999999988</v>
      </c>
      <c r="AO105" s="119">
        <v>2.3756504275295435E-4</v>
      </c>
      <c r="AP105" s="46">
        <v>67873.899999999994</v>
      </c>
      <c r="AS105" s="119">
        <v>3.6309611823157983E-4</v>
      </c>
      <c r="AT105" s="46">
        <v>112139.75999999998</v>
      </c>
      <c r="AW105" s="119">
        <v>4.277361832474604E-4</v>
      </c>
      <c r="AX105" s="46">
        <v>159016.41999999993</v>
      </c>
      <c r="BA105" s="119">
        <v>4.90521834537694E-4</v>
      </c>
      <c r="BB105" s="46">
        <v>196318.01999999996</v>
      </c>
    </row>
    <row r="106" spans="1:55">
      <c r="A106" s="127" t="s">
        <v>88</v>
      </c>
      <c r="B106" s="128" t="s">
        <v>88</v>
      </c>
      <c r="C106" s="128"/>
      <c r="E106" s="119">
        <v>8.2225706045628483E-2</v>
      </c>
      <c r="F106" s="140">
        <v>5553942.4799999995</v>
      </c>
      <c r="I106" s="119">
        <v>7.9496623945845349E-2</v>
      </c>
      <c r="J106" s="46">
        <v>6138937.1799999997</v>
      </c>
      <c r="M106" s="119">
        <v>7.6946976878950121E-2</v>
      </c>
      <c r="N106" s="46">
        <v>7282429.3800000008</v>
      </c>
      <c r="Q106" s="119">
        <v>7.4069024022332466E-2</v>
      </c>
      <c r="R106" s="46">
        <v>9855854.1799999997</v>
      </c>
      <c r="U106" s="119">
        <v>7.2935465305532077E-2</v>
      </c>
      <c r="V106" s="46">
        <v>10996071.709999997</v>
      </c>
      <c r="Y106" s="119">
        <v>6.8787138926167418E-2</v>
      </c>
      <c r="Z106" s="46">
        <v>11460127.469999997</v>
      </c>
      <c r="AC106" s="119">
        <v>7.3822959045593828E-2</v>
      </c>
      <c r="AD106" s="46">
        <v>13900318.819999995</v>
      </c>
      <c r="AG106" s="119">
        <v>7.2043596061607207E-2</v>
      </c>
      <c r="AH106" s="46">
        <v>17429496.379999995</v>
      </c>
      <c r="AK106" s="119">
        <v>6.9059624374864306E-2</v>
      </c>
      <c r="AL106" s="46">
        <v>18380271.82</v>
      </c>
      <c r="AO106" s="119">
        <v>6.6929489908104725E-2</v>
      </c>
      <c r="AP106" s="46">
        <v>19122196.820000004</v>
      </c>
      <c r="AS106" s="119">
        <v>6.750412779998162E-2</v>
      </c>
      <c r="AT106" s="46">
        <v>20848189.530000001</v>
      </c>
      <c r="AW106" s="119">
        <v>6.6621176415011224E-2</v>
      </c>
      <c r="AX106" s="46">
        <v>24767278.019999992</v>
      </c>
      <c r="BA106" s="119">
        <v>6.511955632239573E-2</v>
      </c>
      <c r="BB106" s="46">
        <v>26062330.889999993</v>
      </c>
    </row>
    <row r="107" spans="1:55">
      <c r="A107" s="124" t="s">
        <v>270</v>
      </c>
      <c r="B107" s="128" t="s">
        <v>270</v>
      </c>
      <c r="C107" s="128"/>
      <c r="E107" s="119">
        <v>1.12173680141913E-3</v>
      </c>
      <c r="F107" s="140">
        <v>75767.81</v>
      </c>
      <c r="I107" s="119">
        <v>9.8116089514541376E-4</v>
      </c>
      <c r="J107" s="46">
        <v>75767.810000000012</v>
      </c>
      <c r="M107" s="119">
        <v>1.061096685784837E-3</v>
      </c>
      <c r="N107" s="46">
        <v>100424.5</v>
      </c>
      <c r="Q107" s="119">
        <v>9.3606895599295556E-4</v>
      </c>
      <c r="R107" s="46">
        <v>124556.23999999999</v>
      </c>
      <c r="U107" s="119">
        <v>8.2616479418244247E-4</v>
      </c>
      <c r="V107" s="46">
        <v>124556.23999999999</v>
      </c>
      <c r="Y107" s="119">
        <v>7.4762409121798825E-4</v>
      </c>
      <c r="Z107" s="46">
        <v>124556.23999999999</v>
      </c>
      <c r="AC107" s="119">
        <v>7.892860338371483E-4</v>
      </c>
      <c r="AD107" s="46">
        <v>148616.74</v>
      </c>
      <c r="AG107" s="119">
        <v>7.1211915390124146E-4</v>
      </c>
      <c r="AH107" s="46">
        <v>172282.88</v>
      </c>
      <c r="AK107" s="119">
        <v>6.4731311351302E-4</v>
      </c>
      <c r="AL107" s="46">
        <v>172282.88</v>
      </c>
      <c r="AO107" s="119">
        <v>6.0300630658916183E-4</v>
      </c>
      <c r="AP107" s="46">
        <v>172282.88</v>
      </c>
      <c r="AS107" s="119">
        <v>6.3712638773367265E-4</v>
      </c>
      <c r="AT107" s="46">
        <v>196772.14</v>
      </c>
      <c r="AW107" s="119">
        <v>5.9256225711624652E-4</v>
      </c>
      <c r="AX107" s="46">
        <v>220292.63</v>
      </c>
      <c r="BA107" s="119">
        <v>5.5042499411278427E-4</v>
      </c>
      <c r="BB107" s="46">
        <v>220292.63</v>
      </c>
    </row>
    <row r="108" spans="1:55">
      <c r="A108" s="129" t="s">
        <v>240</v>
      </c>
      <c r="B108" s="128" t="s">
        <v>240</v>
      </c>
      <c r="C108" s="128"/>
      <c r="E108" s="119">
        <v>5.8953702905830611E-4</v>
      </c>
      <c r="F108" s="140">
        <v>39820.329999999987</v>
      </c>
      <c r="I108" s="119">
        <v>1.2608187391174089E-3</v>
      </c>
      <c r="J108" s="46">
        <v>97363.72</v>
      </c>
      <c r="M108" s="119">
        <v>1.1540361162743749E-3</v>
      </c>
      <c r="N108" s="46">
        <v>109220.49000000002</v>
      </c>
      <c r="Q108" s="119">
        <v>9.8547589034844946E-4</v>
      </c>
      <c r="R108" s="46">
        <v>131130.48000000001</v>
      </c>
      <c r="U108" s="119">
        <v>9.7119810384659186E-4</v>
      </c>
      <c r="V108" s="46">
        <v>146422.1</v>
      </c>
      <c r="Y108" s="119">
        <v>9.9233533748391755E-4</v>
      </c>
      <c r="Z108" s="46">
        <v>165325.81000000003</v>
      </c>
      <c r="AC108" s="119">
        <v>9.4332855059178072E-4</v>
      </c>
      <c r="AD108" s="46">
        <v>177621.81</v>
      </c>
      <c r="AG108" s="119">
        <v>8.1992131230764018E-4</v>
      </c>
      <c r="AH108" s="46">
        <v>198363.44000000003</v>
      </c>
      <c r="AK108" s="119">
        <v>8.056738083887171E-4</v>
      </c>
      <c r="AL108" s="46">
        <v>214430.7</v>
      </c>
      <c r="AO108" s="119">
        <v>8.1519983160764013E-4</v>
      </c>
      <c r="AP108" s="46">
        <v>232907.96999999997</v>
      </c>
      <c r="AS108" s="119">
        <v>8.0499928655458847E-4</v>
      </c>
      <c r="AT108" s="46">
        <v>248618.54</v>
      </c>
      <c r="AW108" s="119">
        <v>7.2601246815811162E-4</v>
      </c>
      <c r="AX108" s="46">
        <v>269904.46000000002</v>
      </c>
      <c r="BA108" s="119">
        <v>7.5121752979880811E-4</v>
      </c>
      <c r="BB108" s="46">
        <v>300654.38</v>
      </c>
    </row>
    <row r="109" spans="1:55">
      <c r="A109" s="127" t="s">
        <v>250</v>
      </c>
      <c r="B109" s="128" t="s">
        <v>250</v>
      </c>
      <c r="C109" s="128"/>
      <c r="E109" s="119">
        <v>1.6745685702582714E-3</v>
      </c>
      <c r="F109" s="140">
        <v>113108.88000000012</v>
      </c>
      <c r="I109" s="119">
        <v>2.0808236049096422E-3</v>
      </c>
      <c r="J109" s="46">
        <v>160686.64000000001</v>
      </c>
      <c r="M109" s="119">
        <v>2.3874095878822109E-3</v>
      </c>
      <c r="N109" s="46">
        <v>225949.64</v>
      </c>
      <c r="Q109" s="119">
        <v>2.2183026182560146E-3</v>
      </c>
      <c r="R109" s="46">
        <v>295174.23</v>
      </c>
      <c r="U109" s="119">
        <v>2.4876579516286907E-3</v>
      </c>
      <c r="V109" s="46">
        <v>375050.26</v>
      </c>
      <c r="Y109" s="119">
        <v>2.8198361109590805E-3</v>
      </c>
      <c r="Z109" s="46">
        <v>469792.49</v>
      </c>
      <c r="AC109" s="119">
        <v>2.9941769462080532E-3</v>
      </c>
      <c r="AD109" s="46">
        <v>563781.44000000006</v>
      </c>
      <c r="AG109" s="119">
        <v>2.7157606236927405E-3</v>
      </c>
      <c r="AH109" s="46">
        <v>657023.56000000006</v>
      </c>
      <c r="AK109" s="119">
        <v>2.8161679022372598E-3</v>
      </c>
      <c r="AL109" s="46">
        <v>749525.24</v>
      </c>
      <c r="AO109" s="119">
        <v>2.9446038627734747E-3</v>
      </c>
      <c r="AP109" s="46">
        <v>841292.75</v>
      </c>
      <c r="AS109" s="119">
        <v>3.0474689398156431E-3</v>
      </c>
      <c r="AT109" s="46">
        <v>941190</v>
      </c>
      <c r="AW109" s="119">
        <v>2.8457744684467125E-3</v>
      </c>
      <c r="AX109" s="46">
        <v>1057953.21</v>
      </c>
      <c r="BA109" s="119">
        <v>2.9328916354477074E-3</v>
      </c>
      <c r="BB109" s="46">
        <v>1173810.0899999999</v>
      </c>
    </row>
    <row r="110" spans="1:55" ht="13.5" thickBot="1">
      <c r="A110" s="127" t="s">
        <v>271</v>
      </c>
      <c r="B110" s="128" t="s">
        <v>271</v>
      </c>
      <c r="C110" s="128"/>
      <c r="E110" s="119">
        <v>0</v>
      </c>
      <c r="F110" s="140" t="s">
        <v>284</v>
      </c>
      <c r="I110" s="119">
        <v>0</v>
      </c>
      <c r="J110" s="46" t="s">
        <v>284</v>
      </c>
      <c r="M110" s="119">
        <v>0</v>
      </c>
      <c r="N110" s="46" t="s">
        <v>284</v>
      </c>
      <c r="Q110" s="119">
        <v>0</v>
      </c>
      <c r="R110" s="46" t="s">
        <v>284</v>
      </c>
      <c r="U110" s="119">
        <v>0</v>
      </c>
      <c r="V110" s="46" t="s">
        <v>284</v>
      </c>
      <c r="Y110" s="119">
        <v>0</v>
      </c>
      <c r="Z110" s="46" t="s">
        <v>284</v>
      </c>
      <c r="AC110" s="119">
        <v>0</v>
      </c>
      <c r="AD110" s="46" t="s">
        <v>284</v>
      </c>
      <c r="AG110" s="119">
        <v>0</v>
      </c>
      <c r="AH110" s="46" t="s">
        <v>284</v>
      </c>
      <c r="AK110" s="119">
        <v>3.5825033302849041E-5</v>
      </c>
      <c r="AL110" s="46">
        <v>9534.859999999986</v>
      </c>
      <c r="AO110" s="119">
        <v>1.3323766535695711E-4</v>
      </c>
      <c r="AP110" s="46">
        <v>38066.879999999946</v>
      </c>
      <c r="AS110" s="119">
        <v>2.152943117655635E-4</v>
      </c>
      <c r="AT110" s="46">
        <v>66492.179999999935</v>
      </c>
      <c r="AW110" s="119">
        <v>2.5865836656690535E-4</v>
      </c>
      <c r="AX110" s="46">
        <v>96159.56999999992</v>
      </c>
      <c r="BA110" s="119">
        <v>3.2081828261725583E-4</v>
      </c>
      <c r="BB110" s="46">
        <v>128398.78999999989</v>
      </c>
    </row>
    <row r="111" spans="1:55" ht="13.5" thickBot="1">
      <c r="A111" s="125"/>
      <c r="B111" s="99" t="s">
        <v>37</v>
      </c>
      <c r="C111" s="99"/>
      <c r="D111" s="99"/>
      <c r="E111" s="33">
        <v>1.0000000000000004</v>
      </c>
      <c r="F111" s="150">
        <v>67545087.139999986</v>
      </c>
      <c r="G111" s="126">
        <v>0</v>
      </c>
      <c r="H111" s="99"/>
      <c r="I111" s="33">
        <v>0.99999999999999967</v>
      </c>
      <c r="J111" s="55">
        <v>77222614.940000013</v>
      </c>
      <c r="K111" s="126">
        <v>0</v>
      </c>
      <c r="L111" s="99"/>
      <c r="M111" s="33">
        <v>1.0000000000000002</v>
      </c>
      <c r="N111" s="55">
        <v>94642176.669999972</v>
      </c>
      <c r="O111" s="126">
        <v>0</v>
      </c>
      <c r="P111" s="99"/>
      <c r="Q111" s="33">
        <v>1.0000000000000002</v>
      </c>
      <c r="R111" s="55">
        <v>133063103.09999998</v>
      </c>
      <c r="S111" s="126">
        <v>1.6391277313232422E-7</v>
      </c>
      <c r="T111" s="99"/>
      <c r="U111" s="33">
        <v>0.99999999999999944</v>
      </c>
      <c r="V111" s="55">
        <v>150764400.61000004</v>
      </c>
      <c r="W111" s="126">
        <v>0</v>
      </c>
      <c r="X111" s="99"/>
      <c r="Y111" s="33">
        <v>0.99999999999999978</v>
      </c>
      <c r="Z111" s="55">
        <v>166602763.95999998</v>
      </c>
      <c r="AA111" s="126">
        <v>0</v>
      </c>
      <c r="AB111" s="99"/>
      <c r="AC111" s="33">
        <v>1</v>
      </c>
      <c r="AD111" s="55">
        <v>188292626.02999988</v>
      </c>
      <c r="AE111" s="126">
        <v>4.1723251342773438E-7</v>
      </c>
      <c r="AF111" s="99"/>
      <c r="AG111" s="33">
        <v>0.99999999999999978</v>
      </c>
      <c r="AH111" s="55">
        <v>241929849.88000005</v>
      </c>
      <c r="AI111" s="126">
        <v>0</v>
      </c>
      <c r="AJ111" s="99"/>
      <c r="AK111" s="33">
        <v>0.99996417496669687</v>
      </c>
      <c r="AL111" s="55">
        <v>266150764.45000017</v>
      </c>
      <c r="AM111" s="126">
        <v>0</v>
      </c>
      <c r="AN111" s="99"/>
      <c r="AO111" s="33">
        <v>0.99986676233464278</v>
      </c>
      <c r="AP111" s="55">
        <v>285706597.29000014</v>
      </c>
      <c r="AQ111" s="126">
        <v>0</v>
      </c>
      <c r="AR111" s="99"/>
      <c r="AS111" s="33">
        <v>0.99978470568823441</v>
      </c>
      <c r="AT111" s="55">
        <v>308843180.55000007</v>
      </c>
      <c r="AU111" s="126">
        <v>0</v>
      </c>
      <c r="AV111" s="99"/>
      <c r="AW111" s="33">
        <v>0.9997413416334332</v>
      </c>
      <c r="AX111" s="55">
        <v>371762844.07999998</v>
      </c>
      <c r="AY111" s="126">
        <v>7.7486038208007813E-7</v>
      </c>
      <c r="AZ111" s="99"/>
      <c r="BA111" s="33">
        <v>0.99967918171738313</v>
      </c>
      <c r="BB111" s="55">
        <v>400222795.75999987</v>
      </c>
      <c r="BC111" s="126">
        <v>7.152557373046875E-7</v>
      </c>
    </row>
    <row r="112" spans="1:55">
      <c r="A112" s="124" t="s">
        <v>64</v>
      </c>
      <c r="E112" s="119"/>
      <c r="F112" s="137"/>
      <c r="I112" s="119"/>
      <c r="M112" s="119"/>
      <c r="Q112" s="119"/>
      <c r="U112" s="119"/>
      <c r="Y112" s="119"/>
      <c r="AC112" s="119"/>
      <c r="AG112" s="119"/>
      <c r="AK112" s="119"/>
      <c r="AO112" s="119"/>
      <c r="AS112" s="119"/>
      <c r="AW112" s="119"/>
      <c r="BA112" s="119"/>
    </row>
    <row r="113" spans="1:56">
      <c r="A113" s="122" t="s">
        <v>65</v>
      </c>
      <c r="B113" s="130" t="s">
        <v>102</v>
      </c>
      <c r="C113" s="130"/>
      <c r="D113" s="130"/>
      <c r="E113" s="119"/>
      <c r="F113" s="137"/>
      <c r="H113" s="130"/>
      <c r="I113" s="119"/>
      <c r="L113" s="130"/>
      <c r="M113" s="119"/>
      <c r="P113" s="130"/>
      <c r="Q113" s="119"/>
      <c r="T113" s="130"/>
      <c r="U113" s="119"/>
      <c r="X113" s="130"/>
      <c r="Y113" s="119"/>
      <c r="AB113" s="130"/>
      <c r="AC113" s="119"/>
      <c r="AF113" s="130"/>
      <c r="AG113" s="119"/>
      <c r="AJ113" s="130"/>
      <c r="AK113" s="119"/>
      <c r="AN113" s="130"/>
      <c r="AO113" s="119"/>
      <c r="AR113" s="130"/>
      <c r="AS113" s="119"/>
      <c r="AV113" s="130"/>
      <c r="AW113" s="119"/>
      <c r="AZ113" s="130"/>
      <c r="BA113" s="119"/>
    </row>
    <row r="114" spans="1:56">
      <c r="A114" s="122" t="s">
        <v>185</v>
      </c>
      <c r="B114" s="131" t="s">
        <v>64</v>
      </c>
      <c r="C114" s="131"/>
      <c r="E114" s="119">
        <v>0.10527534349406432</v>
      </c>
      <c r="F114" s="140">
        <v>7110832.2500000056</v>
      </c>
      <c r="I114" s="119">
        <v>0.10891148307441656</v>
      </c>
      <c r="J114" s="46">
        <v>8410429.5199999958</v>
      </c>
      <c r="M114" s="119">
        <v>0.1046684243594754</v>
      </c>
      <c r="N114" s="46">
        <v>9906047.5100000035</v>
      </c>
      <c r="Q114" s="119">
        <v>8.1680682899991655E-2</v>
      </c>
      <c r="R114" s="46">
        <v>10868685.129999995</v>
      </c>
      <c r="U114" s="119">
        <v>7.2854095897698715E-2</v>
      </c>
      <c r="V114" s="46">
        <v>10983804.100000009</v>
      </c>
      <c r="Y114" s="119">
        <v>6.8781288302943444E-2</v>
      </c>
      <c r="Z114" s="46">
        <v>11459152.74</v>
      </c>
      <c r="AC114" s="119">
        <v>6.2808198809207405E-2</v>
      </c>
      <c r="AD114" s="46">
        <v>11826320.689999979</v>
      </c>
      <c r="AG114" s="119">
        <v>5.0540781660737187E-2</v>
      </c>
      <c r="AH114" s="46">
        <v>12227323.720000004</v>
      </c>
      <c r="AK114" s="119">
        <v>4.4232662432242019E-2</v>
      </c>
      <c r="AL114" s="46">
        <v>11772556.920000011</v>
      </c>
      <c r="AO114" s="119">
        <v>3.91040361544744E-2</v>
      </c>
      <c r="AP114" s="46">
        <v>11172281.110000022</v>
      </c>
      <c r="AS114" s="119">
        <v>3.466676777817556E-2</v>
      </c>
      <c r="AT114" s="46">
        <v>10706594.82</v>
      </c>
      <c r="AW114" s="119">
        <v>2.605153431609717E-2</v>
      </c>
      <c r="AX114" s="46">
        <v>9684992.4900000002</v>
      </c>
      <c r="BA114" s="119">
        <v>2.2574458590854159E-2</v>
      </c>
      <c r="BB114" s="46">
        <v>9034812.9300000016</v>
      </c>
    </row>
    <row r="115" spans="1:56">
      <c r="A115" s="122" t="s">
        <v>186</v>
      </c>
      <c r="B115" s="131" t="s">
        <v>65</v>
      </c>
      <c r="C115" s="131"/>
      <c r="E115" s="119">
        <v>0.15548652529282977</v>
      </c>
      <c r="F115" s="140">
        <v>10502350.899999999</v>
      </c>
      <c r="I115" s="119">
        <v>0.16052521271950579</v>
      </c>
      <c r="J115" s="46">
        <v>12396176.689999983</v>
      </c>
      <c r="M115" s="119">
        <v>0.15311092242232127</v>
      </c>
      <c r="N115" s="46">
        <v>14490750.969999993</v>
      </c>
      <c r="Q115" s="119">
        <v>0.11920928529736047</v>
      </c>
      <c r="R115" s="46">
        <v>15862357.419999987</v>
      </c>
      <c r="U115" s="119">
        <v>0.11742964034193679</v>
      </c>
      <c r="V115" s="46">
        <v>17704209.339999981</v>
      </c>
      <c r="Y115" s="119">
        <v>0.11822884135781292</v>
      </c>
      <c r="Z115" s="46">
        <v>19697251.75</v>
      </c>
      <c r="AC115" s="119">
        <v>0.11247428816795919</v>
      </c>
      <c r="AD115" s="46">
        <v>21178079.079999991</v>
      </c>
      <c r="AG115" s="119">
        <v>8.5378629508700343E-2</v>
      </c>
      <c r="AH115" s="46">
        <v>20655639.020000011</v>
      </c>
      <c r="AK115" s="119">
        <v>8.5066328390175749E-2</v>
      </c>
      <c r="AL115" s="46">
        <v>22640468.330000017</v>
      </c>
      <c r="AO115" s="119">
        <v>8.5793945405886946E-2</v>
      </c>
      <c r="AP115" s="46">
        <v>24511896.209999993</v>
      </c>
      <c r="AS115" s="119">
        <v>8.6577506754017902E-2</v>
      </c>
      <c r="AT115" s="46">
        <v>26738872.550000001</v>
      </c>
      <c r="AW115" s="119">
        <v>7.6624453744145685E-2</v>
      </c>
      <c r="AX115" s="46">
        <v>28486124.849999998</v>
      </c>
      <c r="BA115" s="119">
        <v>7.3033342527365652E-2</v>
      </c>
      <c r="BB115" s="46">
        <v>29229608.529999986</v>
      </c>
    </row>
    <row r="116" spans="1:56">
      <c r="A116" s="122" t="s">
        <v>187</v>
      </c>
      <c r="B116" s="132" t="s">
        <v>66</v>
      </c>
      <c r="C116" s="132"/>
      <c r="E116" s="119">
        <v>0.15375131693108654</v>
      </c>
      <c r="F116" s="140">
        <v>10385146.099999996</v>
      </c>
      <c r="I116" s="119">
        <v>0.15586627880125503</v>
      </c>
      <c r="J116" s="46">
        <v>12036401.629999999</v>
      </c>
      <c r="M116" s="119">
        <v>0.15194561913069743</v>
      </c>
      <c r="N116" s="46">
        <v>14380464.129999997</v>
      </c>
      <c r="Q116" s="119">
        <v>0.11623249443068194</v>
      </c>
      <c r="R116" s="46">
        <v>15466256.390000004</v>
      </c>
      <c r="U116" s="119">
        <v>0.11007676203966704</v>
      </c>
      <c r="V116" s="46">
        <v>16595657.050000008</v>
      </c>
      <c r="Y116" s="119">
        <v>0.10696872342573349</v>
      </c>
      <c r="Z116" s="46">
        <v>17821284.980000008</v>
      </c>
      <c r="AC116" s="119">
        <v>0.10727891886101606</v>
      </c>
      <c r="AD116" s="46">
        <v>20199829.350000009</v>
      </c>
      <c r="AG116" s="119">
        <v>9.1773267213668727E-2</v>
      </c>
      <c r="AH116" s="46">
        <v>22202692.760000002</v>
      </c>
      <c r="AK116" s="119">
        <v>8.9095414882622945E-2</v>
      </c>
      <c r="AL116" s="46">
        <v>23712812.780000009</v>
      </c>
      <c r="AO116" s="119">
        <v>8.839739921848834E-2</v>
      </c>
      <c r="AP116" s="46">
        <v>25255720.140000015</v>
      </c>
      <c r="AS116" s="119">
        <v>8.7173572853558035E-2</v>
      </c>
      <c r="AT116" s="46">
        <v>26922963.500000007</v>
      </c>
      <c r="AW116" s="119">
        <v>7.4077485306933546E-2</v>
      </c>
      <c r="AX116" s="46">
        <v>27539256.62000002</v>
      </c>
      <c r="BA116" s="119">
        <v>7.4956081157329796E-2</v>
      </c>
      <c r="BB116" s="46">
        <v>29999132.359999988</v>
      </c>
    </row>
    <row r="117" spans="1:56">
      <c r="A117" s="122" t="s">
        <v>188</v>
      </c>
      <c r="B117" s="131" t="s">
        <v>67</v>
      </c>
      <c r="C117" s="131"/>
      <c r="E117" s="119">
        <v>0.14509892451076628</v>
      </c>
      <c r="F117" s="140">
        <v>9800719.4999999888</v>
      </c>
      <c r="I117" s="119">
        <v>0.14931047360878197</v>
      </c>
      <c r="J117" s="46">
        <v>11530145.209999999</v>
      </c>
      <c r="M117" s="119">
        <v>0.13507115590307558</v>
      </c>
      <c r="N117" s="46">
        <v>12783428.199999994</v>
      </c>
      <c r="Q117" s="119">
        <v>0.11578693462771049</v>
      </c>
      <c r="R117" s="46">
        <v>15406968.819999998</v>
      </c>
      <c r="U117" s="119">
        <v>0.11783446468875265</v>
      </c>
      <c r="V117" s="46">
        <v>17765242.440000009</v>
      </c>
      <c r="Y117" s="119">
        <v>0.11932746370746344</v>
      </c>
      <c r="Z117" s="46">
        <v>19880285.270000007</v>
      </c>
      <c r="AC117" s="119">
        <v>0.11299723344774047</v>
      </c>
      <c r="AD117" s="46">
        <v>21276545.82</v>
      </c>
      <c r="AG117" s="119">
        <v>8.6821831206106273E-2</v>
      </c>
      <c r="AH117" s="46">
        <v>21004792.589999989</v>
      </c>
      <c r="AK117" s="119">
        <v>7.8121941047086835E-2</v>
      </c>
      <c r="AL117" s="46">
        <v>20792214.329999998</v>
      </c>
      <c r="AO117" s="119">
        <v>8.1535711604008354E-2</v>
      </c>
      <c r="AP117" s="46">
        <v>23295290.720000003</v>
      </c>
      <c r="AS117" s="119">
        <v>7.9511362162080879E-2</v>
      </c>
      <c r="AT117" s="46">
        <v>24556541.979999989</v>
      </c>
      <c r="AW117" s="119">
        <v>6.5992316824218814E-2</v>
      </c>
      <c r="AX117" s="46">
        <v>24533491.390000015</v>
      </c>
      <c r="BA117" s="119">
        <v>6.3864139026522118E-2</v>
      </c>
      <c r="BB117" s="46">
        <v>25559884.270000007</v>
      </c>
    </row>
    <row r="118" spans="1:56">
      <c r="A118" s="122" t="s">
        <v>189</v>
      </c>
      <c r="B118" s="131" t="s">
        <v>68</v>
      </c>
      <c r="C118" s="131"/>
      <c r="E118" s="119">
        <v>0.10813814829878983</v>
      </c>
      <c r="F118" s="140">
        <v>7304200.6500000004</v>
      </c>
      <c r="I118" s="119">
        <v>9.9237128345812012E-2</v>
      </c>
      <c r="J118" s="46">
        <v>7663350.549999998</v>
      </c>
      <c r="M118" s="119">
        <v>0.10283951016825237</v>
      </c>
      <c r="N118" s="46">
        <v>9732955.0900000017</v>
      </c>
      <c r="Q118" s="119">
        <v>8.8986672294132041E-2</v>
      </c>
      <c r="R118" s="46">
        <v>11840842.750000004</v>
      </c>
      <c r="U118" s="119">
        <v>8.3404657393410908E-2</v>
      </c>
      <c r="V118" s="46">
        <v>12574453.180000003</v>
      </c>
      <c r="Y118" s="119">
        <v>9.0781233159080432E-2</v>
      </c>
      <c r="Z118" s="46">
        <v>15124404.360000009</v>
      </c>
      <c r="AC118" s="119">
        <v>9.0335819509415799E-2</v>
      </c>
      <c r="AD118" s="46">
        <v>17009568.680000003</v>
      </c>
      <c r="AG118" s="119">
        <v>8.2923812873652705E-2</v>
      </c>
      <c r="AH118" s="46">
        <v>20061745.600000009</v>
      </c>
      <c r="AK118" s="119">
        <v>8.6713773893126275E-2</v>
      </c>
      <c r="AL118" s="46">
        <v>23078937.210000016</v>
      </c>
      <c r="AO118" s="119">
        <v>8.4319463003324893E-2</v>
      </c>
      <c r="AP118" s="46">
        <v>24090626.860000007</v>
      </c>
      <c r="AS118" s="119">
        <v>8.2408354313264751E-2</v>
      </c>
      <c r="AT118" s="46">
        <v>25451258.250000004</v>
      </c>
      <c r="AW118" s="119">
        <v>5.9104842724066367E-2</v>
      </c>
      <c r="AX118" s="46">
        <v>21972984.430000003</v>
      </c>
      <c r="BA118" s="119">
        <v>5.8396196437583939E-2</v>
      </c>
      <c r="BB118" s="46">
        <v>23371488.999999996</v>
      </c>
    </row>
    <row r="119" spans="1:56">
      <c r="A119" s="100" t="s">
        <v>190</v>
      </c>
      <c r="B119" s="131" t="s">
        <v>69</v>
      </c>
      <c r="C119" s="131"/>
      <c r="E119" s="119">
        <v>7.6731470776810112E-2</v>
      </c>
      <c r="F119" s="140">
        <v>5182833.8800000018</v>
      </c>
      <c r="I119" s="119">
        <v>8.3474754189669556E-2</v>
      </c>
      <c r="J119" s="46">
        <v>6446138.8000000026</v>
      </c>
      <c r="M119" s="119">
        <v>7.9048488773520081E-2</v>
      </c>
      <c r="N119" s="46">
        <v>7481321.0399999991</v>
      </c>
      <c r="Q119" s="119">
        <v>8.4276235475828201E-2</v>
      </c>
      <c r="R119" s="46">
        <v>11214057.410000004</v>
      </c>
      <c r="U119" s="119">
        <v>8.4103682293013168E-2</v>
      </c>
      <c r="V119" s="46">
        <v>12679841.250000004</v>
      </c>
      <c r="Y119" s="119">
        <v>7.4936351794244238E-2</v>
      </c>
      <c r="Z119" s="46">
        <v>12484603.33</v>
      </c>
      <c r="AC119" s="119">
        <v>7.6931614664995165E-2</v>
      </c>
      <c r="AD119" s="46">
        <v>14485655.749999996</v>
      </c>
      <c r="AG119" s="119">
        <v>7.7865226880204447E-2</v>
      </c>
      <c r="AH119" s="46">
        <v>18837922.650000002</v>
      </c>
      <c r="AK119" s="119">
        <v>7.7023775386717661E-2</v>
      </c>
      <c r="AL119" s="46">
        <v>20499936.700000003</v>
      </c>
      <c r="AO119" s="119">
        <v>8.1698971047235835E-2</v>
      </c>
      <c r="AP119" s="46">
        <v>23341935.019999985</v>
      </c>
      <c r="AS119" s="119">
        <v>7.7175578905622613E-2</v>
      </c>
      <c r="AT119" s="46">
        <v>23835151.249999981</v>
      </c>
      <c r="AW119" s="119">
        <v>6.4208504750042528E-2</v>
      </c>
      <c r="AX119" s="46">
        <v>23870336.339999996</v>
      </c>
      <c r="BA119" s="119">
        <v>6.5373349762139973E-2</v>
      </c>
      <c r="BB119" s="46">
        <v>26163904.809999991</v>
      </c>
    </row>
    <row r="120" spans="1:56">
      <c r="A120" s="124" t="s">
        <v>191</v>
      </c>
      <c r="B120" s="131" t="s">
        <v>95</v>
      </c>
      <c r="C120" s="131"/>
      <c r="E120" s="119">
        <v>0.11993442118461081</v>
      </c>
      <c r="F120" s="140">
        <v>8100980.9299999978</v>
      </c>
      <c r="I120" s="119">
        <v>0.11029245599385036</v>
      </c>
      <c r="J120" s="46">
        <v>8517071.8599999994</v>
      </c>
      <c r="M120" s="119">
        <v>0.11468986652586881</v>
      </c>
      <c r="N120" s="46">
        <v>10854498.609999996</v>
      </c>
      <c r="Q120" s="119">
        <v>0.14574125477463026</v>
      </c>
      <c r="R120" s="46">
        <v>19392783.609999992</v>
      </c>
      <c r="U120" s="119">
        <v>0.14851414259205994</v>
      </c>
      <c r="V120" s="46">
        <v>22390645.689999994</v>
      </c>
      <c r="Y120" s="119">
        <v>0.15068028700908706</v>
      </c>
      <c r="Z120" s="46">
        <v>25103752.289999995</v>
      </c>
      <c r="AC120" s="119">
        <v>0.14812426332381315</v>
      </c>
      <c r="AD120" s="46">
        <v>27890706.519999992</v>
      </c>
      <c r="AG120" s="119">
        <v>0.13703482784966051</v>
      </c>
      <c r="AH120" s="46">
        <v>33152815.330000009</v>
      </c>
      <c r="AK120" s="119">
        <v>0.12563786859339224</v>
      </c>
      <c r="AL120" s="46">
        <v>33438614.77</v>
      </c>
      <c r="AO120" s="119">
        <v>0.1183260395477863</v>
      </c>
      <c r="AP120" s="46">
        <v>33806530.130000003</v>
      </c>
      <c r="AS120" s="119">
        <v>0.12208027311095507</v>
      </c>
      <c r="AT120" s="46">
        <v>37703659.830000013</v>
      </c>
      <c r="AW120" s="119">
        <v>0.12375492083899488</v>
      </c>
      <c r="AX120" s="46">
        <v>46007481.339999989</v>
      </c>
      <c r="BA120" s="119">
        <v>0.11717379366397136</v>
      </c>
      <c r="BB120" s="46">
        <v>46895623.289999992</v>
      </c>
    </row>
    <row r="121" spans="1:56">
      <c r="A121" s="124" t="s">
        <v>192</v>
      </c>
      <c r="B121" s="131" t="s">
        <v>94</v>
      </c>
      <c r="C121" s="131"/>
      <c r="E121" s="119">
        <v>0.10399043716445791</v>
      </c>
      <c r="F121" s="140">
        <v>7024043.1400000025</v>
      </c>
      <c r="I121" s="119">
        <v>9.5592831526562172E-2</v>
      </c>
      <c r="J121" s="46">
        <v>7381928.4200000009</v>
      </c>
      <c r="M121" s="119">
        <v>0.11454529134299131</v>
      </c>
      <c r="N121" s="46">
        <v>10840815.700000005</v>
      </c>
      <c r="Q121" s="119">
        <v>0.15660748512936196</v>
      </c>
      <c r="R121" s="46">
        <v>20838677.940000005</v>
      </c>
      <c r="U121" s="119">
        <v>0.16680843778933788</v>
      </c>
      <c r="V121" s="46">
        <v>25148774.140000004</v>
      </c>
      <c r="Y121" s="119">
        <v>0.16841779723856623</v>
      </c>
      <c r="Z121" s="46">
        <v>28058870.52</v>
      </c>
      <c r="AC121" s="119">
        <v>0.17893795535376864</v>
      </c>
      <c r="AD121" s="46">
        <v>33692697.50999999</v>
      </c>
      <c r="AG121" s="119">
        <v>0.20323698230866691</v>
      </c>
      <c r="AH121" s="46">
        <v>49169092.619999997</v>
      </c>
      <c r="AK121" s="119">
        <v>0.20551083857689068</v>
      </c>
      <c r="AL121" s="46">
        <v>54696866.790000014</v>
      </c>
      <c r="AO121" s="119">
        <v>0.19943104051659341</v>
      </c>
      <c r="AP121" s="46">
        <v>56978763.980000041</v>
      </c>
      <c r="AS121" s="119">
        <v>0.19689571805246719</v>
      </c>
      <c r="AT121" s="46">
        <v>60809899.800000034</v>
      </c>
      <c r="AW121" s="119">
        <v>0.19385609459801606</v>
      </c>
      <c r="AX121" s="46">
        <v>72068493.069999963</v>
      </c>
      <c r="BA121" s="119">
        <v>0.18750423228016472</v>
      </c>
      <c r="BB121" s="46">
        <v>75043468.059999958</v>
      </c>
    </row>
    <row r="122" spans="1:56">
      <c r="A122" s="124" t="s">
        <v>193</v>
      </c>
      <c r="B122" s="131" t="s">
        <v>99</v>
      </c>
      <c r="C122" s="131"/>
      <c r="E122" s="119">
        <v>3.1593412346584485E-2</v>
      </c>
      <c r="F122" s="140">
        <v>2133979.7900000005</v>
      </c>
      <c r="I122" s="119">
        <v>3.6789381740146516E-2</v>
      </c>
      <c r="J122" s="46">
        <v>2840972.2600000007</v>
      </c>
      <c r="M122" s="119">
        <v>4.4080721373797628E-2</v>
      </c>
      <c r="N122" s="46">
        <v>4171895.4200000004</v>
      </c>
      <c r="Q122" s="119">
        <v>7.4465984177096808E-2</v>
      </c>
      <c r="R122" s="46">
        <v>9908674.9299999997</v>
      </c>
      <c r="U122" s="119">
        <v>7.1273987867977201E-2</v>
      </c>
      <c r="V122" s="46">
        <v>10745580.059999999</v>
      </c>
      <c r="Y122" s="119">
        <v>7.0881001006893443E-2</v>
      </c>
      <c r="Z122" s="46">
        <v>11808970.679999996</v>
      </c>
      <c r="AC122" s="119">
        <v>7.3272948287426878E-2</v>
      </c>
      <c r="AD122" s="46">
        <v>13796755.849999996</v>
      </c>
      <c r="AG122" s="119">
        <v>9.6313261557255489E-2</v>
      </c>
      <c r="AH122" s="46">
        <v>23301052.909999996</v>
      </c>
      <c r="AK122" s="119">
        <v>0.11222052764613054</v>
      </c>
      <c r="AL122" s="46">
        <v>29867579.220000006</v>
      </c>
      <c r="AO122" s="119">
        <v>0.12235583361246923</v>
      </c>
      <c r="AP122" s="46">
        <v>34957868.880000003</v>
      </c>
      <c r="AS122" s="119">
        <v>0.12975414943155042</v>
      </c>
      <c r="AT122" s="46">
        <v>40073684.200000018</v>
      </c>
      <c r="AW122" s="119">
        <v>0.15979302220750316</v>
      </c>
      <c r="AX122" s="46">
        <v>59405108.399999961</v>
      </c>
      <c r="BA122" s="119">
        <v>0.15846960513471778</v>
      </c>
      <c r="BB122" s="46">
        <v>63423148.409999996</v>
      </c>
    </row>
    <row r="123" spans="1:56">
      <c r="A123" s="124" t="s">
        <v>194</v>
      </c>
      <c r="B123" s="131" t="s">
        <v>100</v>
      </c>
      <c r="C123" s="131"/>
      <c r="E123" s="119">
        <v>0</v>
      </c>
      <c r="F123" s="140" t="s">
        <v>284</v>
      </c>
      <c r="I123" s="119">
        <v>0</v>
      </c>
      <c r="J123" s="46" t="s">
        <v>284</v>
      </c>
      <c r="M123" s="119">
        <v>0</v>
      </c>
      <c r="N123" s="46" t="s">
        <v>284</v>
      </c>
      <c r="Q123" s="119">
        <v>1.7012970893206237E-2</v>
      </c>
      <c r="R123" s="46">
        <v>2263798.7000000002</v>
      </c>
      <c r="U123" s="119">
        <v>2.3904836655192125E-2</v>
      </c>
      <c r="V123" s="46">
        <v>3603998.3699999992</v>
      </c>
      <c r="Y123" s="119">
        <v>2.7562526220168224E-2</v>
      </c>
      <c r="Z123" s="46">
        <v>4591993.05</v>
      </c>
      <c r="AC123" s="119">
        <v>3.3799899253548066E-2</v>
      </c>
      <c r="AD123" s="46">
        <v>6364271.790000001</v>
      </c>
      <c r="AG123" s="119">
        <v>6.8209088246800012E-2</v>
      </c>
      <c r="AH123" s="46">
        <v>16501814.479999999</v>
      </c>
      <c r="AK123" s="119">
        <v>6.7883305228657945E-2</v>
      </c>
      <c r="AL123" s="46">
        <v>18067193.579999998</v>
      </c>
      <c r="AO123" s="119">
        <v>6.3016587298910659E-2</v>
      </c>
      <c r="AP123" s="46">
        <v>18004254.73</v>
      </c>
      <c r="AS123" s="119">
        <v>5.9392401079843095E-2</v>
      </c>
      <c r="AT123" s="46">
        <v>18342938.050000001</v>
      </c>
      <c r="AW123" s="119">
        <v>7.2405534384731449E-2</v>
      </c>
      <c r="AX123" s="46">
        <v>26917687.389999989</v>
      </c>
      <c r="BA123" s="119">
        <v>8.834049255705495E-2</v>
      </c>
      <c r="BB123" s="46">
        <v>35355878.910000004</v>
      </c>
      <c r="BD123" s="133"/>
    </row>
    <row r="124" spans="1:56" ht="13.5" thickBot="1">
      <c r="A124" s="124" t="s">
        <v>195</v>
      </c>
      <c r="B124" s="131" t="s">
        <v>101</v>
      </c>
      <c r="C124" s="131"/>
      <c r="E124" s="119">
        <v>0</v>
      </c>
      <c r="F124" s="140" t="s">
        <v>284</v>
      </c>
      <c r="I124" s="119">
        <v>0</v>
      </c>
      <c r="J124" s="46" t="s">
        <v>284</v>
      </c>
      <c r="M124" s="119">
        <v>0</v>
      </c>
      <c r="N124" s="46" t="s">
        <v>284</v>
      </c>
      <c r="Q124" s="119">
        <v>0</v>
      </c>
      <c r="R124" s="46" t="s">
        <v>284</v>
      </c>
      <c r="U124" s="119">
        <v>3.795292440953378E-3</v>
      </c>
      <c r="V124" s="46">
        <v>572194.99</v>
      </c>
      <c r="Y124" s="119">
        <v>3.4344867780067515E-3</v>
      </c>
      <c r="Z124" s="46">
        <v>572194.99</v>
      </c>
      <c r="AC124" s="119">
        <v>3.0388603211090924E-3</v>
      </c>
      <c r="AD124" s="46">
        <v>572194.99</v>
      </c>
      <c r="AG124" s="119">
        <v>1.9902290694547509E-2</v>
      </c>
      <c r="AH124" s="46">
        <v>4814958.2</v>
      </c>
      <c r="AK124" s="119">
        <v>2.84935639229572E-2</v>
      </c>
      <c r="AL124" s="46">
        <v>7583583.8200000012</v>
      </c>
      <c r="AO124" s="119">
        <v>3.6020972590821605E-2</v>
      </c>
      <c r="AP124" s="46">
        <v>10291429.51</v>
      </c>
      <c r="AS124" s="119">
        <v>4.4364315558464422E-2</v>
      </c>
      <c r="AT124" s="46">
        <v>13701616.320000004</v>
      </c>
      <c r="AW124" s="119">
        <v>8.4131290305250364E-2</v>
      </c>
      <c r="AX124" s="46">
        <v>31276887.759999998</v>
      </c>
      <c r="BA124" s="119">
        <v>9.0314308862295384E-2</v>
      </c>
      <c r="BB124" s="46">
        <v>36145845.190000005</v>
      </c>
    </row>
    <row r="125" spans="1:56" ht="13.5" thickBot="1">
      <c r="A125" s="125" t="s">
        <v>94</v>
      </c>
      <c r="B125" s="99" t="s">
        <v>37</v>
      </c>
      <c r="C125" s="99"/>
      <c r="D125" s="99"/>
      <c r="E125" s="33">
        <v>1.0000000000000002</v>
      </c>
      <c r="F125" s="151">
        <v>67545087.139999986</v>
      </c>
      <c r="G125" s="126">
        <v>0</v>
      </c>
      <c r="H125" s="99"/>
      <c r="I125" s="33">
        <v>1</v>
      </c>
      <c r="J125" s="56">
        <v>77222614.939999983</v>
      </c>
      <c r="K125" s="126">
        <v>0</v>
      </c>
      <c r="L125" s="99"/>
      <c r="M125" s="33">
        <v>0.99999999999999978</v>
      </c>
      <c r="N125" s="56">
        <v>94642176.670000002</v>
      </c>
      <c r="O125" s="126">
        <v>0</v>
      </c>
      <c r="P125" s="99"/>
      <c r="Q125" s="33">
        <v>1.0000000000000002</v>
      </c>
      <c r="R125" s="56">
        <v>133063103.09999998</v>
      </c>
      <c r="S125" s="126">
        <v>0</v>
      </c>
      <c r="T125" s="99"/>
      <c r="U125" s="33">
        <v>0.99999999999999978</v>
      </c>
      <c r="V125" s="56">
        <v>150764400.61000004</v>
      </c>
      <c r="W125" s="126">
        <v>0</v>
      </c>
      <c r="X125" s="99"/>
      <c r="Y125" s="33">
        <v>0.99999999999999967</v>
      </c>
      <c r="Z125" s="56">
        <v>166602763.96000007</v>
      </c>
      <c r="AA125" s="126">
        <v>0</v>
      </c>
      <c r="AB125" s="99"/>
      <c r="AC125" s="33">
        <v>1</v>
      </c>
      <c r="AD125" s="56">
        <v>188292626.02999997</v>
      </c>
      <c r="AE125" s="126">
        <v>0</v>
      </c>
      <c r="AF125" s="99"/>
      <c r="AG125" s="33">
        <v>1</v>
      </c>
      <c r="AH125" s="56">
        <v>241929849.88</v>
      </c>
      <c r="AI125" s="126">
        <v>0</v>
      </c>
      <c r="AJ125" s="99"/>
      <c r="AK125" s="33">
        <v>1</v>
      </c>
      <c r="AL125" s="56">
        <v>266150764.45000005</v>
      </c>
      <c r="AM125" s="126">
        <v>0</v>
      </c>
      <c r="AN125" s="99"/>
      <c r="AO125" s="33">
        <v>1</v>
      </c>
      <c r="AP125" s="56">
        <v>285706597.29000008</v>
      </c>
      <c r="AQ125" s="126">
        <v>0</v>
      </c>
      <c r="AR125" s="99"/>
      <c r="AS125" s="33">
        <v>1</v>
      </c>
      <c r="AT125" s="56">
        <v>308843180.55000007</v>
      </c>
      <c r="AU125" s="126">
        <v>0</v>
      </c>
      <c r="AV125" s="99"/>
      <c r="AW125" s="33">
        <v>0.99999999999999989</v>
      </c>
      <c r="AX125" s="56">
        <v>371762844.07999992</v>
      </c>
      <c r="AY125" s="126">
        <v>0</v>
      </c>
      <c r="AZ125" s="99"/>
      <c r="BA125" s="33">
        <v>0.99999999999999989</v>
      </c>
      <c r="BB125" s="56">
        <v>400222795.75999999</v>
      </c>
      <c r="BC125" s="126">
        <v>0</v>
      </c>
    </row>
    <row r="126" spans="1:56">
      <c r="A126" s="122" t="s">
        <v>54</v>
      </c>
      <c r="E126" s="119"/>
      <c r="F126" s="137"/>
      <c r="I126" s="119"/>
      <c r="M126" s="119"/>
      <c r="Q126" s="119"/>
      <c r="U126" s="119"/>
      <c r="Y126" s="119"/>
      <c r="AC126" s="119"/>
      <c r="AG126" s="119"/>
      <c r="AK126" s="119"/>
      <c r="AO126" s="119"/>
      <c r="AS126" s="119"/>
      <c r="AW126" s="119"/>
      <c r="BA126" s="119"/>
    </row>
    <row r="127" spans="1:56">
      <c r="A127" s="122" t="s">
        <v>55</v>
      </c>
      <c r="B127" s="123" t="s">
        <v>53</v>
      </c>
      <c r="C127" s="123"/>
      <c r="D127" s="99"/>
      <c r="E127" s="119"/>
      <c r="F127" s="137"/>
      <c r="H127" s="99"/>
      <c r="I127" s="119"/>
      <c r="L127" s="99"/>
      <c r="M127" s="119"/>
      <c r="P127" s="99"/>
      <c r="Q127" s="119"/>
      <c r="T127" s="99"/>
      <c r="U127" s="119"/>
      <c r="X127" s="99"/>
      <c r="Y127" s="119"/>
      <c r="AB127" s="99"/>
      <c r="AC127" s="119"/>
      <c r="AF127" s="99"/>
      <c r="AG127" s="119"/>
      <c r="AJ127" s="99"/>
      <c r="AK127" s="119"/>
      <c r="AN127" s="99"/>
      <c r="AO127" s="119"/>
      <c r="AR127" s="99"/>
      <c r="AS127" s="119"/>
      <c r="AV127" s="99"/>
      <c r="AW127" s="119"/>
      <c r="AZ127" s="99"/>
      <c r="BA127" s="119"/>
    </row>
    <row r="128" spans="1:56">
      <c r="A128" s="122">
        <v>0</v>
      </c>
      <c r="B128" s="132">
        <v>0</v>
      </c>
      <c r="C128" s="132"/>
      <c r="E128" s="119">
        <v>0.85577649060088279</v>
      </c>
      <c r="F128" s="140">
        <v>57803497.6300001</v>
      </c>
      <c r="I128" s="119">
        <v>0.85292039425465249</v>
      </c>
      <c r="J128" s="46">
        <v>65864743.180000089</v>
      </c>
      <c r="M128" s="119">
        <v>0.83006590596412166</v>
      </c>
      <c r="N128" s="46">
        <v>78559244.120000049</v>
      </c>
      <c r="Q128" s="119">
        <v>0.86074635501266938</v>
      </c>
      <c r="R128" s="46">
        <v>114533580.98000026</v>
      </c>
      <c r="U128" s="119">
        <v>0.86502918648123961</v>
      </c>
      <c r="V128" s="46">
        <v>130415606.81000006</v>
      </c>
      <c r="Y128" s="119">
        <v>0.86401909301193081</v>
      </c>
      <c r="Z128" s="46">
        <v>143947969.0099999</v>
      </c>
      <c r="AC128" s="119">
        <v>0.85586985065641397</v>
      </c>
      <c r="AD128" s="46">
        <v>161153981.72000051</v>
      </c>
      <c r="AG128" s="119">
        <v>0.87140192785044179</v>
      </c>
      <c r="AH128" s="46">
        <v>210818137.58999994</v>
      </c>
      <c r="AK128" s="119">
        <v>0.87467768909502353</v>
      </c>
      <c r="AL128" s="46">
        <v>232796135.59999999</v>
      </c>
      <c r="AO128" s="119">
        <v>0.87539446040910118</v>
      </c>
      <c r="AP128" s="46">
        <v>250105972.57000005</v>
      </c>
      <c r="AS128" s="119">
        <v>0.87213026280952111</v>
      </c>
      <c r="AT128" s="46">
        <v>269351484.21999973</v>
      </c>
      <c r="AW128" s="119">
        <v>0.87953505560560308</v>
      </c>
      <c r="AX128" s="46">
        <v>326978453.73999989</v>
      </c>
      <c r="BA128" s="119">
        <v>0.88078069978649454</v>
      </c>
      <c r="BB128" s="46">
        <v>352508514.12000066</v>
      </c>
    </row>
    <row r="129" spans="1:55">
      <c r="A129" s="122" t="s">
        <v>55</v>
      </c>
      <c r="B129" s="59" t="s">
        <v>55</v>
      </c>
      <c r="E129" s="119">
        <v>0</v>
      </c>
      <c r="F129" s="140" t="s">
        <v>284</v>
      </c>
      <c r="I129" s="119">
        <v>0</v>
      </c>
      <c r="J129" s="46" t="s">
        <v>284</v>
      </c>
      <c r="M129" s="119">
        <v>0</v>
      </c>
      <c r="N129" s="46" t="s">
        <v>284</v>
      </c>
      <c r="Q129" s="119">
        <v>0</v>
      </c>
      <c r="R129" s="46" t="s">
        <v>284</v>
      </c>
      <c r="U129" s="119">
        <v>0</v>
      </c>
      <c r="V129" s="46" t="s">
        <v>284</v>
      </c>
      <c r="Y129" s="119">
        <v>6.1452641940911074E-4</v>
      </c>
      <c r="Z129" s="46">
        <v>102381.79999999997</v>
      </c>
      <c r="AC129" s="119">
        <v>5.5598640375497288E-4</v>
      </c>
      <c r="AD129" s="46">
        <v>104688.13999999997</v>
      </c>
      <c r="AG129" s="119">
        <v>4.4219078403538411E-4</v>
      </c>
      <c r="AH129" s="46">
        <v>106979.14999999997</v>
      </c>
      <c r="AK129" s="119">
        <v>4.1050015477421238E-4</v>
      </c>
      <c r="AL129" s="46">
        <v>109254.92999999996</v>
      </c>
      <c r="AO129" s="119">
        <v>3.903150681774721E-4</v>
      </c>
      <c r="AP129" s="46">
        <v>111515.58999999997</v>
      </c>
      <c r="AS129" s="119">
        <v>3.683462260601306E-4</v>
      </c>
      <c r="AT129" s="46">
        <v>113761.21999999997</v>
      </c>
      <c r="AW129" s="119">
        <v>3.1200517170306449E-4</v>
      </c>
      <c r="AX129" s="46">
        <v>115991.92999999996</v>
      </c>
      <c r="BA129" s="119">
        <v>2.95355040373275E-4</v>
      </c>
      <c r="BB129" s="46">
        <v>118207.81999999998</v>
      </c>
    </row>
    <row r="130" spans="1:55">
      <c r="A130" s="122" t="s">
        <v>56</v>
      </c>
      <c r="B130" s="59" t="s">
        <v>56</v>
      </c>
      <c r="E130" s="119">
        <v>2.3176356213077468E-3</v>
      </c>
      <c r="F130" s="140">
        <v>156544.9</v>
      </c>
      <c r="I130" s="119">
        <v>2.2280373454548522E-3</v>
      </c>
      <c r="J130" s="46">
        <v>172054.87</v>
      </c>
      <c r="M130" s="119">
        <v>1.9813644043062341E-3</v>
      </c>
      <c r="N130" s="46">
        <v>187520.64000000001</v>
      </c>
      <c r="Q130" s="119">
        <v>1.5251656941104332E-3</v>
      </c>
      <c r="R130" s="46">
        <v>202943.28000000003</v>
      </c>
      <c r="U130" s="119">
        <v>1.4480997444798575E-3</v>
      </c>
      <c r="V130" s="46">
        <v>218321.88999999998</v>
      </c>
      <c r="Y130" s="119">
        <v>1.4024800336211671E-3</v>
      </c>
      <c r="Z130" s="46">
        <v>233657.05000000002</v>
      </c>
      <c r="AC130" s="119">
        <v>1.3221382868192366E-3</v>
      </c>
      <c r="AD130" s="46">
        <v>248948.89</v>
      </c>
      <c r="AG130" s="119">
        <v>1.0920421358961909E-3</v>
      </c>
      <c r="AH130" s="46">
        <v>264197.58999999997</v>
      </c>
      <c r="AK130" s="119">
        <v>1.049793340167128E-3</v>
      </c>
      <c r="AL130" s="46">
        <v>279403.30000000005</v>
      </c>
      <c r="AO130" s="119">
        <v>1.0310093039293986E-3</v>
      </c>
      <c r="AP130" s="46">
        <v>294566.16000000003</v>
      </c>
      <c r="AS130" s="119">
        <v>1.002730089259211E-3</v>
      </c>
      <c r="AT130" s="46">
        <v>309686.34999999998</v>
      </c>
      <c r="AW130" s="119">
        <v>8.7357842552472458E-4</v>
      </c>
      <c r="AX130" s="46">
        <v>324764</v>
      </c>
      <c r="BA130" s="119">
        <v>8.4902527692042192E-4</v>
      </c>
      <c r="BB130" s="46">
        <v>339799.27</v>
      </c>
    </row>
    <row r="131" spans="1:55">
      <c r="A131" s="122" t="s">
        <v>57</v>
      </c>
      <c r="B131" s="59" t="s">
        <v>57</v>
      </c>
      <c r="E131" s="119">
        <v>6.5729128319842378E-3</v>
      </c>
      <c r="F131" s="140">
        <v>443967.97000000009</v>
      </c>
      <c r="I131" s="119">
        <v>6.3720384291871216E-3</v>
      </c>
      <c r="J131" s="46">
        <v>492065.47000000009</v>
      </c>
      <c r="M131" s="119">
        <v>3.4860302415739E-3</v>
      </c>
      <c r="N131" s="46">
        <v>329925.49</v>
      </c>
      <c r="Q131" s="119">
        <v>2.9312840367691621E-3</v>
      </c>
      <c r="R131" s="46">
        <v>390045.75</v>
      </c>
      <c r="U131" s="119">
        <v>2.7369439889686413E-3</v>
      </c>
      <c r="V131" s="46">
        <v>412633.71999999986</v>
      </c>
      <c r="Y131" s="119">
        <v>4.8146970730484906E-3</v>
      </c>
      <c r="Z131" s="46">
        <v>802141.84000000008</v>
      </c>
      <c r="AC131" s="119">
        <v>4.4596890898223867E-3</v>
      </c>
      <c r="AD131" s="46">
        <v>839726.57</v>
      </c>
      <c r="AG131" s="119">
        <v>5.7558661351243094E-3</v>
      </c>
      <c r="AH131" s="46">
        <v>1392515.8299999998</v>
      </c>
      <c r="AK131" s="119">
        <v>5.5360261055226127E-3</v>
      </c>
      <c r="AL131" s="46">
        <v>1473417.58</v>
      </c>
      <c r="AO131" s="119">
        <v>5.4452858798387013E-3</v>
      </c>
      <c r="AP131" s="46">
        <v>1555754.0999999999</v>
      </c>
      <c r="AS131" s="119">
        <v>5.2878947402745262E-3</v>
      </c>
      <c r="AT131" s="46">
        <v>1633130.23</v>
      </c>
      <c r="AW131" s="119">
        <v>4.9528861727875344E-3</v>
      </c>
      <c r="AX131" s="46">
        <v>1841299.0499999998</v>
      </c>
      <c r="BA131" s="119">
        <v>4.8542276966277833E-3</v>
      </c>
      <c r="BB131" s="46">
        <v>1942772.5799999996</v>
      </c>
    </row>
    <row r="132" spans="1:55">
      <c r="A132" s="122" t="s">
        <v>58</v>
      </c>
      <c r="B132" s="59" t="s">
        <v>58</v>
      </c>
      <c r="E132" s="119">
        <v>1.9469031363810865E-2</v>
      </c>
      <c r="F132" s="140">
        <v>1315037.4199999997</v>
      </c>
      <c r="I132" s="119">
        <v>1.9587835910183416E-2</v>
      </c>
      <c r="J132" s="46">
        <v>1512623.9100000001</v>
      </c>
      <c r="M132" s="119">
        <v>1.4322180846773199E-2</v>
      </c>
      <c r="N132" s="46">
        <v>1355482.3699999999</v>
      </c>
      <c r="Q132" s="119">
        <v>1.4051380859462283E-2</v>
      </c>
      <c r="R132" s="46">
        <v>1869720.34</v>
      </c>
      <c r="U132" s="119">
        <v>1.4522007523935187E-2</v>
      </c>
      <c r="V132" s="46">
        <v>2189401.7599999998</v>
      </c>
      <c r="Y132" s="119">
        <v>1.5496342789486103E-2</v>
      </c>
      <c r="Z132" s="46">
        <v>2581733.5399999996</v>
      </c>
      <c r="AC132" s="119">
        <v>1.5410031561924742E-2</v>
      </c>
      <c r="AD132" s="46">
        <v>2901595.3099999996</v>
      </c>
      <c r="AG132" s="119">
        <v>1.4163203431488854E-2</v>
      </c>
      <c r="AH132" s="46">
        <v>3426501.6799999988</v>
      </c>
      <c r="AK132" s="119">
        <v>1.3899738885382708E-2</v>
      </c>
      <c r="AL132" s="46">
        <v>3699426.1299999994</v>
      </c>
      <c r="AO132" s="119">
        <v>1.4672826493204422E-2</v>
      </c>
      <c r="AP132" s="46">
        <v>4192123.3300000005</v>
      </c>
      <c r="AS132" s="119">
        <v>1.3943702439312295E-2</v>
      </c>
      <c r="AT132" s="46">
        <v>4306417.41</v>
      </c>
      <c r="AW132" s="119">
        <v>1.2928330349672421E-2</v>
      </c>
      <c r="AX132" s="46">
        <v>4806272.8599999994</v>
      </c>
      <c r="BA132" s="119">
        <v>1.286476691119697E-2</v>
      </c>
      <c r="BB132" s="46">
        <v>5148772.9799999995</v>
      </c>
    </row>
    <row r="133" spans="1:55">
      <c r="A133" s="122" t="s">
        <v>59</v>
      </c>
      <c r="B133" s="59" t="s">
        <v>59</v>
      </c>
      <c r="E133" s="119">
        <v>3.4098880429692162E-2</v>
      </c>
      <c r="F133" s="140">
        <v>2303211.8500000006</v>
      </c>
      <c r="I133" s="119">
        <v>3.1333456292305106E-2</v>
      </c>
      <c r="J133" s="46">
        <v>2419651.4300000002</v>
      </c>
      <c r="M133" s="119">
        <v>2.5867256186807644E-2</v>
      </c>
      <c r="N133" s="46">
        <v>2448133.4300000006</v>
      </c>
      <c r="Q133" s="119">
        <v>2.2127489149168914E-2</v>
      </c>
      <c r="R133" s="46">
        <v>2944352.37</v>
      </c>
      <c r="U133" s="119">
        <v>1.9910425789209114E-2</v>
      </c>
      <c r="V133" s="46">
        <v>3001783.4099999997</v>
      </c>
      <c r="Y133" s="119">
        <v>1.835449597183263E-2</v>
      </c>
      <c r="Z133" s="46">
        <v>3057909.7600000002</v>
      </c>
      <c r="AC133" s="119">
        <v>2.1128155700405098E-2</v>
      </c>
      <c r="AD133" s="46">
        <v>3978275.92</v>
      </c>
      <c r="AG133" s="119">
        <v>1.8832396631750438E-2</v>
      </c>
      <c r="AH133" s="46">
        <v>4556118.8900000006</v>
      </c>
      <c r="AK133" s="119">
        <v>1.7373367683370555E-2</v>
      </c>
      <c r="AL133" s="46">
        <v>4623935.09</v>
      </c>
      <c r="AO133" s="119">
        <v>1.5568127520293979E-2</v>
      </c>
      <c r="AP133" s="46">
        <v>4447916.74</v>
      </c>
      <c r="AS133" s="119">
        <v>1.5115409385716492E-2</v>
      </c>
      <c r="AT133" s="46">
        <v>4668291.1100000003</v>
      </c>
      <c r="AW133" s="119">
        <v>1.4012803223764287E-2</v>
      </c>
      <c r="AX133" s="46">
        <v>5209439.5800000029</v>
      </c>
      <c r="BA133" s="119">
        <v>1.3997083947610249E-2</v>
      </c>
      <c r="BB133" s="46">
        <v>5601952.0700000003</v>
      </c>
    </row>
    <row r="134" spans="1:55">
      <c r="A134" s="122" t="s">
        <v>60</v>
      </c>
      <c r="B134" s="59" t="s">
        <v>60</v>
      </c>
      <c r="E134" s="119">
        <v>5.1529068765370376E-2</v>
      </c>
      <c r="F134" s="140">
        <v>3480535.439999999</v>
      </c>
      <c r="I134" s="119">
        <v>5.4407769968220589E-2</v>
      </c>
      <c r="J134" s="46">
        <v>4201510.2699999996</v>
      </c>
      <c r="M134" s="119">
        <v>6.6125092217830944E-2</v>
      </c>
      <c r="N134" s="46">
        <v>6258222.660000002</v>
      </c>
      <c r="Q134" s="119">
        <v>5.3313451473235539E-2</v>
      </c>
      <c r="R134" s="46">
        <v>7094053.290000001</v>
      </c>
      <c r="U134" s="119">
        <v>5.2991500033663007E-2</v>
      </c>
      <c r="V134" s="46">
        <v>7989231.7400000021</v>
      </c>
      <c r="Y134" s="119">
        <v>4.9907379999987879E-2</v>
      </c>
      <c r="Z134" s="46">
        <v>8314707.4500000002</v>
      </c>
      <c r="AC134" s="119">
        <v>4.8788994256930215E-2</v>
      </c>
      <c r="AD134" s="46">
        <v>9186607.8500000015</v>
      </c>
      <c r="AG134" s="119">
        <v>4.1963407512696789E-2</v>
      </c>
      <c r="AH134" s="46">
        <v>10152200.879999997</v>
      </c>
      <c r="AK134" s="119">
        <v>4.0850619469261482E-2</v>
      </c>
      <c r="AL134" s="46">
        <v>10872423.599999998</v>
      </c>
      <c r="AO134" s="119">
        <v>4.0339964247662799E-2</v>
      </c>
      <c r="AP134" s="46">
        <v>11525393.919999998</v>
      </c>
      <c r="AS134" s="119">
        <v>4.2211789416180479E-2</v>
      </c>
      <c r="AT134" s="46">
        <v>13036823.299999999</v>
      </c>
      <c r="AW134" s="119">
        <v>3.9748189162282573E-2</v>
      </c>
      <c r="AX134" s="46">
        <v>14776899.85</v>
      </c>
      <c r="BA134" s="119">
        <v>3.8710363737727869E-2</v>
      </c>
      <c r="BB134" s="46">
        <v>15492769.999999996</v>
      </c>
    </row>
    <row r="135" spans="1:55">
      <c r="A135" s="122" t="s">
        <v>61</v>
      </c>
      <c r="B135" s="59" t="s">
        <v>61</v>
      </c>
      <c r="E135" s="119">
        <v>1.5830628477593207E-2</v>
      </c>
      <c r="F135" s="140">
        <v>1069281.1800000002</v>
      </c>
      <c r="I135" s="119">
        <v>1.7118461878390237E-2</v>
      </c>
      <c r="J135" s="46">
        <v>1321932.3899999999</v>
      </c>
      <c r="M135" s="119">
        <v>1.8018204673652075E-2</v>
      </c>
      <c r="N135" s="46">
        <v>1705282.11</v>
      </c>
      <c r="Q135" s="119">
        <v>1.3762584197542255E-2</v>
      </c>
      <c r="R135" s="46">
        <v>1831292.1599999995</v>
      </c>
      <c r="U135" s="119">
        <v>1.4299201477785777E-2</v>
      </c>
      <c r="V135" s="46">
        <v>2155810.54</v>
      </c>
      <c r="Y135" s="119">
        <v>1.345291762709362E-2</v>
      </c>
      <c r="Z135" s="46">
        <v>2241293.2600000002</v>
      </c>
      <c r="AC135" s="119">
        <v>1.827486127604246E-2</v>
      </c>
      <c r="AD135" s="46">
        <v>3441021.62</v>
      </c>
      <c r="AG135" s="119">
        <v>1.5438124530117205E-2</v>
      </c>
      <c r="AH135" s="46">
        <v>3734943.1500000004</v>
      </c>
      <c r="AK135" s="119">
        <v>1.5192910823893742E-2</v>
      </c>
      <c r="AL135" s="46">
        <v>4043604.8299999996</v>
      </c>
      <c r="AO135" s="119">
        <v>1.4793662519839663E-2</v>
      </c>
      <c r="AP135" s="46">
        <v>4226646.9799999995</v>
      </c>
      <c r="AS135" s="119">
        <v>1.4240967477952633E-2</v>
      </c>
      <c r="AT135" s="46">
        <v>4398225.6900000004</v>
      </c>
      <c r="AW135" s="119">
        <v>1.2493239074210818E-2</v>
      </c>
      <c r="AX135" s="46">
        <v>4644522.0899999989</v>
      </c>
      <c r="BA135" s="119">
        <v>1.21033420917503E-2</v>
      </c>
      <c r="BB135" s="46">
        <v>4844033.4099999992</v>
      </c>
    </row>
    <row r="136" spans="1:55">
      <c r="A136" s="100" t="s">
        <v>62</v>
      </c>
      <c r="B136" s="59" t="s">
        <v>62</v>
      </c>
      <c r="E136" s="119">
        <v>1.4405351909358698E-2</v>
      </c>
      <c r="F136" s="140">
        <v>973010.74999999988</v>
      </c>
      <c r="I136" s="119">
        <v>1.5327447159354104E-2</v>
      </c>
      <c r="J136" s="46">
        <v>1183625.55</v>
      </c>
      <c r="M136" s="119">
        <v>3.0874445757820699E-2</v>
      </c>
      <c r="N136" s="46">
        <v>2922024.75</v>
      </c>
      <c r="Q136" s="119">
        <v>2.4898493668151896E-2</v>
      </c>
      <c r="R136" s="46">
        <v>3313070.8299999996</v>
      </c>
      <c r="U136" s="119">
        <v>2.2304066652303316E-2</v>
      </c>
      <c r="V136" s="46">
        <v>3362659.24</v>
      </c>
      <c r="Y136" s="119">
        <v>2.4002405452049395E-2</v>
      </c>
      <c r="Z136" s="46">
        <v>3998867.09</v>
      </c>
      <c r="AC136" s="119">
        <v>2.4245374214880971E-2</v>
      </c>
      <c r="AD136" s="46">
        <v>4565225.1799999988</v>
      </c>
      <c r="AG136" s="119">
        <v>2.2207265629540431E-2</v>
      </c>
      <c r="AH136" s="46">
        <v>5372600.4399999995</v>
      </c>
      <c r="AK136" s="119">
        <v>2.2240832417793194E-2</v>
      </c>
      <c r="AL136" s="46">
        <v>5919414.5500000017</v>
      </c>
      <c r="AO136" s="119">
        <v>2.3976523870909448E-2</v>
      </c>
      <c r="AP136" s="46">
        <v>6850251.0500000007</v>
      </c>
      <c r="AS136" s="119">
        <v>2.5510329533484671E-2</v>
      </c>
      <c r="AT136" s="46">
        <v>7878691.3099999996</v>
      </c>
      <c r="AW136" s="119">
        <v>2.3017527158143317E-2</v>
      </c>
      <c r="AX136" s="46">
        <v>8557061.3599999975</v>
      </c>
      <c r="BA136" s="119">
        <v>2.168696514029865E-2</v>
      </c>
      <c r="BB136" s="46">
        <v>8679617.8200000003</v>
      </c>
    </row>
    <row r="137" spans="1:55" ht="13.5" thickBot="1">
      <c r="A137" s="100" t="s">
        <v>346</v>
      </c>
      <c r="B137" s="59" t="s">
        <v>63</v>
      </c>
      <c r="E137" s="119">
        <v>0</v>
      </c>
      <c r="F137" s="140" t="s">
        <v>284</v>
      </c>
      <c r="I137" s="119">
        <v>7.0455876225213878E-4</v>
      </c>
      <c r="J137" s="46">
        <v>54407.869999999981</v>
      </c>
      <c r="M137" s="119">
        <v>9.2595197071136809E-3</v>
      </c>
      <c r="N137" s="46">
        <v>876341.10000000009</v>
      </c>
      <c r="Q137" s="119">
        <v>6.6437959088900761E-3</v>
      </c>
      <c r="R137" s="46">
        <v>884044.10000000009</v>
      </c>
      <c r="U137" s="119">
        <v>6.7585683084154672E-3</v>
      </c>
      <c r="V137" s="46">
        <v>1018951.5</v>
      </c>
      <c r="Y137" s="119">
        <v>7.9356616215408501E-3</v>
      </c>
      <c r="Z137" s="46">
        <v>1322103.1600000001</v>
      </c>
      <c r="AC137" s="119">
        <v>9.9449185530061483E-3</v>
      </c>
      <c r="AD137" s="46">
        <v>1872554.83</v>
      </c>
      <c r="AG137" s="119">
        <v>8.7035753589085E-3</v>
      </c>
      <c r="AH137" s="46">
        <v>2105654.6800000002</v>
      </c>
      <c r="AK137" s="119">
        <v>8.7685220248105867E-3</v>
      </c>
      <c r="AL137" s="46">
        <v>2333748.84</v>
      </c>
      <c r="AO137" s="119">
        <v>8.387824687042595E-3</v>
      </c>
      <c r="AP137" s="46">
        <v>2396456.85</v>
      </c>
      <c r="AS137" s="119">
        <v>1.0188567882238131E-2</v>
      </c>
      <c r="AT137" s="46">
        <v>3146669.7100000004</v>
      </c>
      <c r="AW137" s="119">
        <v>1.2126385656308058E-2</v>
      </c>
      <c r="AX137" s="46">
        <v>4508139.62</v>
      </c>
      <c r="BA137" s="119">
        <v>1.3858170370999935E-2</v>
      </c>
      <c r="BB137" s="46">
        <v>5546355.6899999995</v>
      </c>
    </row>
    <row r="138" spans="1:55" ht="13.5" thickBot="1">
      <c r="A138" s="100"/>
      <c r="E138" s="33">
        <v>0.99999999999999989</v>
      </c>
      <c r="F138" s="151">
        <v>67545087.14000009</v>
      </c>
      <c r="G138" s="126">
        <v>0</v>
      </c>
      <c r="I138" s="33">
        <v>1</v>
      </c>
      <c r="J138" s="56">
        <v>77222614.940000087</v>
      </c>
      <c r="K138" s="126">
        <v>0</v>
      </c>
      <c r="M138" s="33">
        <v>1</v>
      </c>
      <c r="N138" s="56">
        <v>94642176.670000046</v>
      </c>
      <c r="O138" s="126">
        <v>0</v>
      </c>
      <c r="Q138" s="33">
        <v>1</v>
      </c>
      <c r="R138" s="56">
        <v>133063103.10000026</v>
      </c>
      <c r="S138" s="126">
        <v>-2.8312206268310547E-7</v>
      </c>
      <c r="U138" s="33">
        <v>1</v>
      </c>
      <c r="V138" s="56">
        <v>150764400.61000007</v>
      </c>
      <c r="W138" s="126">
        <v>0</v>
      </c>
      <c r="Y138" s="33">
        <v>0.99999999999999989</v>
      </c>
      <c r="Z138" s="56">
        <v>166602763.95999989</v>
      </c>
      <c r="AA138" s="126">
        <v>0</v>
      </c>
      <c r="AC138" s="33">
        <v>1.0000000000000002</v>
      </c>
      <c r="AD138" s="56">
        <v>188292626.03000048</v>
      </c>
      <c r="AE138" s="126">
        <v>-5.0663948059082031E-7</v>
      </c>
      <c r="AG138" s="33">
        <v>0.99999999999999989</v>
      </c>
      <c r="AH138" s="56">
        <v>241929849.87999997</v>
      </c>
      <c r="AI138" s="126">
        <v>0</v>
      </c>
      <c r="AK138" s="33">
        <v>0.99999999999999978</v>
      </c>
      <c r="AL138" s="56">
        <v>266150764.45000005</v>
      </c>
      <c r="AM138" s="126">
        <v>0</v>
      </c>
      <c r="AO138" s="33">
        <v>0.99999999999999978</v>
      </c>
      <c r="AP138" s="56">
        <v>285706597.29000014</v>
      </c>
      <c r="AQ138" s="126">
        <v>0</v>
      </c>
      <c r="AS138" s="33">
        <v>0.99999999999999967</v>
      </c>
      <c r="AT138" s="56">
        <v>308843180.54999983</v>
      </c>
      <c r="AU138" s="126">
        <v>0</v>
      </c>
      <c r="AW138" s="33">
        <v>1</v>
      </c>
      <c r="AX138" s="56">
        <v>371762844.07999992</v>
      </c>
      <c r="AY138" s="126">
        <v>0</v>
      </c>
      <c r="BA138" s="33">
        <v>1</v>
      </c>
      <c r="BB138" s="56">
        <v>400222795.76000065</v>
      </c>
      <c r="BC138" s="126">
        <v>-6.5565109252929688E-7</v>
      </c>
    </row>
    <row r="139" spans="1:55">
      <c r="A139" s="100" t="s">
        <v>196</v>
      </c>
      <c r="E139" s="119"/>
      <c r="F139" s="137"/>
      <c r="I139" s="119"/>
      <c r="M139" s="119"/>
      <c r="Q139" s="119"/>
      <c r="U139" s="119"/>
      <c r="Y139" s="119"/>
      <c r="AC139" s="119"/>
      <c r="AG139" s="119"/>
      <c r="AK139" s="119"/>
      <c r="AO139" s="119"/>
      <c r="AS139" s="119"/>
      <c r="AW139" s="119"/>
      <c r="BA139" s="119"/>
    </row>
    <row r="140" spans="1:55">
      <c r="A140" s="100" t="s">
        <v>197</v>
      </c>
      <c r="B140" s="123" t="s">
        <v>70</v>
      </c>
      <c r="C140" s="123"/>
      <c r="D140" s="99"/>
      <c r="E140" s="119"/>
      <c r="F140" s="137"/>
      <c r="H140" s="99"/>
      <c r="I140" s="119"/>
      <c r="L140" s="99"/>
      <c r="M140" s="119"/>
      <c r="P140" s="99"/>
      <c r="Q140" s="119"/>
      <c r="T140" s="99"/>
      <c r="U140" s="119"/>
      <c r="X140" s="99"/>
      <c r="Y140" s="119"/>
      <c r="AB140" s="99"/>
      <c r="AC140" s="119"/>
      <c r="AF140" s="99"/>
      <c r="AG140" s="119"/>
      <c r="AJ140" s="99"/>
      <c r="AK140" s="119"/>
      <c r="AN140" s="99"/>
      <c r="AO140" s="119"/>
      <c r="AR140" s="99"/>
      <c r="AS140" s="119"/>
      <c r="AV140" s="99"/>
      <c r="AW140" s="119"/>
      <c r="AZ140" s="99"/>
      <c r="BA140" s="119"/>
    </row>
    <row r="141" spans="1:55">
      <c r="A141" s="125" t="str">
        <f t="shared" ref="A141:A161" si="0">RIGHT(B141,2)&amp;LEFT(B141,4)</f>
        <v>Q32020</v>
      </c>
      <c r="B141" s="59" t="s">
        <v>209</v>
      </c>
      <c r="E141" s="23">
        <v>0</v>
      </c>
      <c r="F141" s="140">
        <v>0</v>
      </c>
      <c r="I141" s="23">
        <v>0</v>
      </c>
      <c r="J141" s="46">
        <v>0</v>
      </c>
      <c r="M141" s="23">
        <v>0</v>
      </c>
      <c r="N141" s="46">
        <v>0</v>
      </c>
      <c r="Q141" s="23">
        <v>0</v>
      </c>
      <c r="R141" s="46">
        <v>0</v>
      </c>
      <c r="U141" s="23">
        <v>0</v>
      </c>
      <c r="V141" s="46">
        <v>0</v>
      </c>
      <c r="Y141" s="23">
        <v>0</v>
      </c>
      <c r="Z141" s="46">
        <v>0</v>
      </c>
      <c r="AC141" s="23">
        <v>0</v>
      </c>
      <c r="AD141" s="46">
        <v>0</v>
      </c>
      <c r="AG141" s="23">
        <v>0</v>
      </c>
      <c r="AH141" s="46">
        <v>0</v>
      </c>
      <c r="AK141" s="23">
        <v>0</v>
      </c>
      <c r="AL141" s="46">
        <v>0</v>
      </c>
      <c r="AO141" s="23">
        <v>0</v>
      </c>
      <c r="AP141" s="46">
        <v>0</v>
      </c>
      <c r="AS141" s="23">
        <v>0</v>
      </c>
      <c r="AT141" s="46">
        <v>0</v>
      </c>
      <c r="AW141" s="23">
        <v>0</v>
      </c>
      <c r="AX141" s="46">
        <v>0</v>
      </c>
      <c r="BA141" s="23">
        <v>1.2270372032843649E-3</v>
      </c>
      <c r="BB141" s="46">
        <v>491088.26</v>
      </c>
    </row>
    <row r="142" spans="1:55">
      <c r="A142" s="125" t="str">
        <f t="shared" si="0"/>
        <v>Q42020</v>
      </c>
      <c r="B142" s="59" t="s">
        <v>210</v>
      </c>
      <c r="E142" s="23">
        <v>0</v>
      </c>
      <c r="F142" s="140">
        <v>0</v>
      </c>
      <c r="I142" s="23">
        <v>0</v>
      </c>
      <c r="J142" s="46">
        <v>0</v>
      </c>
      <c r="M142" s="23">
        <v>0</v>
      </c>
      <c r="N142" s="46">
        <v>0</v>
      </c>
      <c r="Q142" s="23">
        <v>0</v>
      </c>
      <c r="R142" s="46">
        <v>0</v>
      </c>
      <c r="U142" s="23">
        <v>0</v>
      </c>
      <c r="V142" s="46">
        <v>0</v>
      </c>
      <c r="Y142" s="23">
        <v>0</v>
      </c>
      <c r="Z142" s="46">
        <v>0</v>
      </c>
      <c r="AC142" s="23">
        <v>0</v>
      </c>
      <c r="AD142" s="46">
        <v>0</v>
      </c>
      <c r="AG142" s="23">
        <v>0</v>
      </c>
      <c r="AH142" s="46">
        <v>0</v>
      </c>
      <c r="AK142" s="23">
        <v>0</v>
      </c>
      <c r="AL142" s="46">
        <v>0</v>
      </c>
      <c r="AO142" s="23">
        <v>0</v>
      </c>
      <c r="AP142" s="46">
        <v>0</v>
      </c>
      <c r="AS142" s="23">
        <v>0</v>
      </c>
      <c r="AT142" s="46">
        <v>0</v>
      </c>
      <c r="AW142" s="23">
        <v>6.5539597052245572E-4</v>
      </c>
      <c r="AX142" s="46">
        <v>243651.87</v>
      </c>
      <c r="BA142" s="23">
        <v>2.4926624384440078E-3</v>
      </c>
      <c r="BB142" s="46">
        <v>997620.32999999984</v>
      </c>
    </row>
    <row r="143" spans="1:55">
      <c r="A143" s="125" t="str">
        <f t="shared" si="0"/>
        <v>Q12021</v>
      </c>
      <c r="B143" s="59" t="s">
        <v>211</v>
      </c>
      <c r="E143" s="23">
        <v>0</v>
      </c>
      <c r="F143" s="140">
        <v>0</v>
      </c>
      <c r="I143" s="23">
        <v>0</v>
      </c>
      <c r="J143" s="46">
        <v>0</v>
      </c>
      <c r="M143" s="23">
        <v>0</v>
      </c>
      <c r="N143" s="46">
        <v>0</v>
      </c>
      <c r="Q143" s="23">
        <v>0</v>
      </c>
      <c r="R143" s="46">
        <v>0</v>
      </c>
      <c r="U143" s="23">
        <v>0</v>
      </c>
      <c r="V143" s="46">
        <v>0</v>
      </c>
      <c r="Y143" s="23">
        <v>0</v>
      </c>
      <c r="Z143" s="46">
        <v>0</v>
      </c>
      <c r="AC143" s="23">
        <v>0</v>
      </c>
      <c r="AD143" s="46">
        <v>0</v>
      </c>
      <c r="AG143" s="23">
        <v>0</v>
      </c>
      <c r="AH143" s="46">
        <v>0</v>
      </c>
      <c r="AK143" s="23">
        <v>0</v>
      </c>
      <c r="AL143" s="46">
        <v>0</v>
      </c>
      <c r="AO143" s="23">
        <v>0</v>
      </c>
      <c r="AP143" s="46">
        <v>0</v>
      </c>
      <c r="AS143" s="23">
        <v>0</v>
      </c>
      <c r="AT143" s="46">
        <v>0</v>
      </c>
      <c r="AW143" s="23">
        <v>7.3349914963884892E-3</v>
      </c>
      <c r="AX143" s="46">
        <v>2726877.3000000003</v>
      </c>
      <c r="BA143" s="23">
        <v>8.5426130550800197E-3</v>
      </c>
      <c r="BB143" s="46">
        <v>3418948.4800000004</v>
      </c>
    </row>
    <row r="144" spans="1:55">
      <c r="A144" s="125" t="str">
        <f t="shared" si="0"/>
        <v>Q22021</v>
      </c>
      <c r="B144" s="59" t="s">
        <v>212</v>
      </c>
      <c r="E144" s="23">
        <v>0</v>
      </c>
      <c r="F144" s="140">
        <v>0</v>
      </c>
      <c r="I144" s="23">
        <v>0</v>
      </c>
      <c r="J144" s="46">
        <v>0</v>
      </c>
      <c r="M144" s="23">
        <v>0</v>
      </c>
      <c r="N144" s="46">
        <v>0</v>
      </c>
      <c r="Q144" s="23">
        <v>0</v>
      </c>
      <c r="R144" s="46">
        <v>0</v>
      </c>
      <c r="U144" s="23">
        <v>0</v>
      </c>
      <c r="V144" s="46">
        <v>0</v>
      </c>
      <c r="Y144" s="23">
        <v>0</v>
      </c>
      <c r="Z144" s="46">
        <v>0</v>
      </c>
      <c r="AC144" s="23">
        <v>0</v>
      </c>
      <c r="AD144" s="46">
        <v>0</v>
      </c>
      <c r="AG144" s="23">
        <v>0</v>
      </c>
      <c r="AH144" s="46">
        <v>0</v>
      </c>
      <c r="AK144" s="23">
        <v>0</v>
      </c>
      <c r="AL144" s="46">
        <v>0</v>
      </c>
      <c r="AO144" s="23">
        <v>0</v>
      </c>
      <c r="AP144" s="46">
        <v>0</v>
      </c>
      <c r="AS144" s="23">
        <v>7.2069340693752286E-3</v>
      </c>
      <c r="AT144" s="46">
        <v>2225812.44</v>
      </c>
      <c r="AW144" s="23">
        <v>9.0784005011370298E-3</v>
      </c>
      <c r="AX144" s="46">
        <v>3375011.9899999998</v>
      </c>
      <c r="BA144" s="23">
        <v>1.0496454311211063E-2</v>
      </c>
      <c r="BB144" s="46">
        <v>4200920.2899999972</v>
      </c>
    </row>
    <row r="145" spans="1:54">
      <c r="A145" s="125" t="str">
        <f t="shared" si="0"/>
        <v>Q32021</v>
      </c>
      <c r="B145" s="59" t="s">
        <v>213</v>
      </c>
      <c r="E145" s="23">
        <v>0</v>
      </c>
      <c r="F145" s="140">
        <v>0</v>
      </c>
      <c r="I145" s="23">
        <v>0</v>
      </c>
      <c r="J145" s="46">
        <v>0</v>
      </c>
      <c r="M145" s="23">
        <v>0</v>
      </c>
      <c r="N145" s="46">
        <v>0</v>
      </c>
      <c r="Q145" s="23">
        <v>0</v>
      </c>
      <c r="R145" s="46">
        <v>0</v>
      </c>
      <c r="U145" s="23">
        <v>0</v>
      </c>
      <c r="V145" s="46">
        <v>0</v>
      </c>
      <c r="Y145" s="23">
        <v>0</v>
      </c>
      <c r="Z145" s="46">
        <v>0</v>
      </c>
      <c r="AC145" s="23">
        <v>0</v>
      </c>
      <c r="AD145" s="46">
        <v>0</v>
      </c>
      <c r="AG145" s="23">
        <v>0</v>
      </c>
      <c r="AH145" s="46">
        <v>0</v>
      </c>
      <c r="AK145" s="23">
        <v>3.1977665056073413E-5</v>
      </c>
      <c r="AL145" s="46">
        <v>8510.8799999999901</v>
      </c>
      <c r="AO145" s="23">
        <v>1.2953803080169681E-3</v>
      </c>
      <c r="AP145" s="46">
        <v>370098.7</v>
      </c>
      <c r="AS145" s="23">
        <v>3.7663685755615437E-3</v>
      </c>
      <c r="AT145" s="46">
        <v>1163217.2500000002</v>
      </c>
      <c r="AW145" s="23">
        <v>5.3415852111693913E-3</v>
      </c>
      <c r="AX145" s="46">
        <v>1985802.9100000004</v>
      </c>
      <c r="BA145" s="23">
        <v>6.3174864270255015E-3</v>
      </c>
      <c r="BB145" s="46">
        <v>2528402.0799999996</v>
      </c>
    </row>
    <row r="146" spans="1:54">
      <c r="A146" s="125" t="str">
        <f t="shared" si="0"/>
        <v>Q42021</v>
      </c>
      <c r="B146" s="59" t="s">
        <v>214</v>
      </c>
      <c r="E146" s="23">
        <v>0</v>
      </c>
      <c r="F146" s="140">
        <v>0</v>
      </c>
      <c r="I146" s="23">
        <v>0</v>
      </c>
      <c r="J146" s="46">
        <v>0</v>
      </c>
      <c r="M146" s="23">
        <v>0</v>
      </c>
      <c r="N146" s="46">
        <v>0</v>
      </c>
      <c r="Q146" s="23">
        <v>0</v>
      </c>
      <c r="R146" s="46">
        <v>0</v>
      </c>
      <c r="U146" s="23">
        <v>0</v>
      </c>
      <c r="V146" s="46">
        <v>0</v>
      </c>
      <c r="Y146" s="23">
        <v>0</v>
      </c>
      <c r="Z146" s="46">
        <v>0</v>
      </c>
      <c r="AC146" s="23">
        <v>0</v>
      </c>
      <c r="AD146" s="46">
        <v>0</v>
      </c>
      <c r="AG146" s="23">
        <v>0</v>
      </c>
      <c r="AH146" s="46">
        <v>0</v>
      </c>
      <c r="AK146" s="23">
        <v>5.4812950585158464E-3</v>
      </c>
      <c r="AL146" s="46">
        <v>1458850.8699999999</v>
      </c>
      <c r="AO146" s="23">
        <v>7.3018137480475257E-3</v>
      </c>
      <c r="AP146" s="46">
        <v>2086176.3599999996</v>
      </c>
      <c r="AS146" s="23">
        <v>8.6093969608292201E-3</v>
      </c>
      <c r="AT146" s="46">
        <v>2658953.54</v>
      </c>
      <c r="AW146" s="23">
        <v>9.2186351717884647E-3</v>
      </c>
      <c r="AX146" s="46">
        <v>3427146.0299999993</v>
      </c>
      <c r="BA146" s="23">
        <v>1.08974425400181E-2</v>
      </c>
      <c r="BB146" s="46">
        <v>4361404.92</v>
      </c>
    </row>
    <row r="147" spans="1:54">
      <c r="A147" s="125" t="str">
        <f t="shared" si="0"/>
        <v>Q12022</v>
      </c>
      <c r="B147" s="59" t="s">
        <v>215</v>
      </c>
      <c r="E147" s="23">
        <v>0</v>
      </c>
      <c r="F147" s="140">
        <v>0</v>
      </c>
      <c r="I147" s="23">
        <v>0</v>
      </c>
      <c r="J147" s="46">
        <v>0</v>
      </c>
      <c r="M147" s="23">
        <v>0</v>
      </c>
      <c r="N147" s="46">
        <v>0</v>
      </c>
      <c r="Q147" s="23">
        <v>0</v>
      </c>
      <c r="R147" s="46">
        <v>0</v>
      </c>
      <c r="U147" s="23">
        <v>0</v>
      </c>
      <c r="V147" s="46">
        <v>0</v>
      </c>
      <c r="Y147" s="23">
        <v>0</v>
      </c>
      <c r="Z147" s="46">
        <v>0</v>
      </c>
      <c r="AC147" s="23">
        <v>4.2254973908178176E-4</v>
      </c>
      <c r="AD147" s="46">
        <v>79563</v>
      </c>
      <c r="AG147" s="23">
        <v>2.0173157146258641E-2</v>
      </c>
      <c r="AH147" s="46">
        <v>4880488.8800000027</v>
      </c>
      <c r="AK147" s="23">
        <v>2.3928331384509012E-2</v>
      </c>
      <c r="AL147" s="46">
        <v>6368543.6900000004</v>
      </c>
      <c r="AO147" s="23">
        <v>2.4589701661208014E-2</v>
      </c>
      <c r="AP147" s="46">
        <v>7025439.9900000012</v>
      </c>
      <c r="AS147" s="23">
        <v>2.4205113276864941E-2</v>
      </c>
      <c r="AT147" s="46">
        <v>7475584.1700000018</v>
      </c>
      <c r="AW147" s="23">
        <v>3.4066566096300543E-2</v>
      </c>
      <c r="AX147" s="46">
        <v>12664683.499999994</v>
      </c>
      <c r="BA147" s="23">
        <v>3.569149606502163E-2</v>
      </c>
      <c r="BB147" s="46">
        <v>14284550.339999998</v>
      </c>
    </row>
    <row r="148" spans="1:54">
      <c r="A148" s="125" t="str">
        <f t="shared" si="0"/>
        <v>Q22022</v>
      </c>
      <c r="B148" s="59" t="s">
        <v>216</v>
      </c>
      <c r="E148" s="23">
        <v>0</v>
      </c>
      <c r="F148" s="140">
        <v>0</v>
      </c>
      <c r="I148" s="23">
        <v>0</v>
      </c>
      <c r="J148" s="46">
        <v>0</v>
      </c>
      <c r="M148" s="23">
        <v>0</v>
      </c>
      <c r="N148" s="46">
        <v>0</v>
      </c>
      <c r="Q148" s="23">
        <v>0</v>
      </c>
      <c r="R148" s="46">
        <v>0</v>
      </c>
      <c r="U148" s="23">
        <v>0</v>
      </c>
      <c r="V148" s="46">
        <v>0</v>
      </c>
      <c r="Y148" s="23">
        <v>0</v>
      </c>
      <c r="Z148" s="46">
        <v>0</v>
      </c>
      <c r="AC148" s="23">
        <v>7.9794386093516856E-3</v>
      </c>
      <c r="AD148" s="46">
        <v>1502469.45</v>
      </c>
      <c r="AG148" s="23">
        <v>1.2283257818222888E-2</v>
      </c>
      <c r="AH148" s="46">
        <v>2971686.7199999997</v>
      </c>
      <c r="AK148" s="23">
        <v>1.2958564883806404E-2</v>
      </c>
      <c r="AL148" s="46">
        <v>3448931.9499999997</v>
      </c>
      <c r="AO148" s="23">
        <v>1.3650656012123201E-2</v>
      </c>
      <c r="AP148" s="46">
        <v>3900082.48</v>
      </c>
      <c r="AS148" s="23">
        <v>1.7070070061483835E-2</v>
      </c>
      <c r="AT148" s="46">
        <v>5271974.7300000023</v>
      </c>
      <c r="AW148" s="23">
        <v>1.8292265481314799E-2</v>
      </c>
      <c r="AX148" s="46">
        <v>6800384.6400000006</v>
      </c>
      <c r="BA148" s="23">
        <v>1.8372218593988663E-2</v>
      </c>
      <c r="BB148" s="46">
        <v>7352980.6900000004</v>
      </c>
    </row>
    <row r="149" spans="1:54">
      <c r="A149" s="125" t="str">
        <f t="shared" si="0"/>
        <v>Q32022</v>
      </c>
      <c r="B149" s="59" t="s">
        <v>217</v>
      </c>
      <c r="E149" s="23">
        <v>0</v>
      </c>
      <c r="F149" s="140">
        <v>0</v>
      </c>
      <c r="I149" s="23">
        <v>0</v>
      </c>
      <c r="J149" s="46">
        <v>0</v>
      </c>
      <c r="M149" s="23">
        <v>0</v>
      </c>
      <c r="N149" s="46">
        <v>0</v>
      </c>
      <c r="Q149" s="23">
        <v>0</v>
      </c>
      <c r="R149" s="46">
        <v>0</v>
      </c>
      <c r="U149" s="23">
        <v>0</v>
      </c>
      <c r="V149" s="46">
        <v>0</v>
      </c>
      <c r="Y149" s="23">
        <v>5.7950839292906526E-3</v>
      </c>
      <c r="Z149" s="46">
        <v>965476.99999999977</v>
      </c>
      <c r="AC149" s="23">
        <v>8.5073822792443212E-3</v>
      </c>
      <c r="AD149" s="46">
        <v>1601877.3499999999</v>
      </c>
      <c r="AG149" s="23">
        <v>9.8973703790073142E-3</v>
      </c>
      <c r="AH149" s="46">
        <v>2394469.3299999987</v>
      </c>
      <c r="AK149" s="23">
        <v>1.1294488355920999E-2</v>
      </c>
      <c r="AL149" s="46">
        <v>3006036.7099999976</v>
      </c>
      <c r="AO149" s="23">
        <v>1.4432386648092025E-2</v>
      </c>
      <c r="AP149" s="46">
        <v>4123428.0800000005</v>
      </c>
      <c r="AS149" s="23">
        <v>1.5656898563823584E-2</v>
      </c>
      <c r="AT149" s="46">
        <v>4835526.3500000034</v>
      </c>
      <c r="AW149" s="23">
        <v>1.545770660384603E-2</v>
      </c>
      <c r="AX149" s="46">
        <v>5746600.9699999988</v>
      </c>
      <c r="BA149" s="23">
        <v>1.6054907661614513E-2</v>
      </c>
      <c r="BB149" s="46">
        <v>6425540.0300000058</v>
      </c>
    </row>
    <row r="150" spans="1:54">
      <c r="A150" s="125" t="str">
        <f t="shared" si="0"/>
        <v>Q42022</v>
      </c>
      <c r="B150" s="59" t="s">
        <v>218</v>
      </c>
      <c r="E150" s="23">
        <v>0</v>
      </c>
      <c r="F150" s="140">
        <v>0</v>
      </c>
      <c r="I150" s="23">
        <v>0</v>
      </c>
      <c r="J150" s="46">
        <v>0</v>
      </c>
      <c r="M150" s="23">
        <v>0</v>
      </c>
      <c r="N150" s="46">
        <v>0</v>
      </c>
      <c r="Q150" s="23">
        <v>6.0121850561373418E-10</v>
      </c>
      <c r="R150" s="46">
        <v>7.9999999998108251E-2</v>
      </c>
      <c r="U150" s="23">
        <v>6.4019332554291373E-3</v>
      </c>
      <c r="V150" s="46">
        <v>965183.62999999977</v>
      </c>
      <c r="Y150" s="23">
        <v>1.3041776308835268E-2</v>
      </c>
      <c r="Z150" s="46">
        <v>2172795.9800000018</v>
      </c>
      <c r="AC150" s="23">
        <v>1.4960333600908992E-2</v>
      </c>
      <c r="AD150" s="46">
        <v>2816920.4999999995</v>
      </c>
      <c r="AG150" s="23">
        <v>1.4436781247673299E-2</v>
      </c>
      <c r="AH150" s="46">
        <v>3492688.3200000008</v>
      </c>
      <c r="AK150" s="23">
        <v>1.6147327695567704E-2</v>
      </c>
      <c r="AL150" s="46">
        <v>4297623.6100000013</v>
      </c>
      <c r="AO150" s="23">
        <v>1.7897657451744729E-2</v>
      </c>
      <c r="AP150" s="46">
        <v>5113478.8099999987</v>
      </c>
      <c r="AS150" s="23">
        <v>1.8758695949454729E-2</v>
      </c>
      <c r="AT150" s="46">
        <v>5793495.3200000003</v>
      </c>
      <c r="AW150" s="23">
        <v>1.7399772739547948E-2</v>
      </c>
      <c r="AX150" s="46">
        <v>6468588.9999999991</v>
      </c>
      <c r="BA150" s="23">
        <v>1.9000838134567932E-2</v>
      </c>
      <c r="BB150" s="46">
        <v>7604568.5600000015</v>
      </c>
    </row>
    <row r="151" spans="1:54">
      <c r="A151" s="125" t="str">
        <f t="shared" si="0"/>
        <v>Q12023</v>
      </c>
      <c r="B151" s="59" t="s">
        <v>241</v>
      </c>
      <c r="E151" s="23">
        <v>0</v>
      </c>
      <c r="F151" s="140">
        <v>0</v>
      </c>
      <c r="I151" s="23">
        <v>1.9165071024205853E-3</v>
      </c>
      <c r="J151" s="46">
        <v>147997.68999999997</v>
      </c>
      <c r="M151" s="23">
        <v>3.1232513917201308E-3</v>
      </c>
      <c r="N151" s="46">
        <v>295591.30999999994</v>
      </c>
      <c r="Q151" s="23">
        <v>5.6840115357267622E-2</v>
      </c>
      <c r="R151" s="46">
        <v>7563322.1299999952</v>
      </c>
      <c r="U151" s="23">
        <v>6.6227294836190442E-2</v>
      </c>
      <c r="V151" s="46">
        <v>9984718.4100000001</v>
      </c>
      <c r="Y151" s="23">
        <v>6.6769888719678108E-2</v>
      </c>
      <c r="Z151" s="46">
        <v>11124048.009999998</v>
      </c>
      <c r="AC151" s="23">
        <v>6.5343768842225841E-2</v>
      </c>
      <c r="AD151" s="46">
        <v>12303749.829999994</v>
      </c>
      <c r="AG151" s="23">
        <v>9.1468503497919809E-2</v>
      </c>
      <c r="AH151" s="46">
        <v>22128961.319999997</v>
      </c>
      <c r="AK151" s="23">
        <v>9.322732629107798E-2</v>
      </c>
      <c r="AL151" s="46">
        <v>24812524.159999985</v>
      </c>
      <c r="AO151" s="23">
        <v>9.1899601720954044E-2</v>
      </c>
      <c r="AP151" s="46">
        <v>26256322.500000004</v>
      </c>
      <c r="AS151" s="23">
        <v>8.7654240452355717E-2</v>
      </c>
      <c r="AT151" s="46">
        <v>27071414.410000011</v>
      </c>
      <c r="AW151" s="23">
        <v>0.10271115763194207</v>
      </c>
      <c r="AX151" s="46">
        <v>38184192.079999983</v>
      </c>
      <c r="BA151" s="23">
        <v>0.1013513524709979</v>
      </c>
      <c r="BB151" s="46">
        <v>40563121.639999971</v>
      </c>
    </row>
    <row r="152" spans="1:54">
      <c r="A152" s="125" t="str">
        <f t="shared" si="0"/>
        <v>Q22023</v>
      </c>
      <c r="B152" s="59" t="s">
        <v>242</v>
      </c>
      <c r="E152" s="23">
        <v>1.0411042901498574E-3</v>
      </c>
      <c r="F152" s="140">
        <v>70321.479999999981</v>
      </c>
      <c r="I152" s="23">
        <v>1.7543656104531285E-3</v>
      </c>
      <c r="J152" s="46">
        <v>135476.69999999995</v>
      </c>
      <c r="M152" s="23">
        <v>4.5178608527875919E-2</v>
      </c>
      <c r="N152" s="46">
        <v>4275801.8500000006</v>
      </c>
      <c r="Q152" s="23">
        <v>5.0032108487630782E-2</v>
      </c>
      <c r="R152" s="46">
        <v>6657427.6100000003</v>
      </c>
      <c r="U152" s="23">
        <v>5.0172206233002996E-2</v>
      </c>
      <c r="V152" s="46">
        <v>7564182.6000000015</v>
      </c>
      <c r="Y152" s="23">
        <v>5.1088321992326206E-2</v>
      </c>
      <c r="Z152" s="46">
        <v>8511455.6499999985</v>
      </c>
      <c r="AC152" s="23">
        <v>6.3070520181219836E-2</v>
      </c>
      <c r="AD152" s="46">
        <v>11875713.869999994</v>
      </c>
      <c r="AG152" s="23">
        <v>6.0649706339577218E-2</v>
      </c>
      <c r="AH152" s="46">
        <v>14672974.350000001</v>
      </c>
      <c r="AK152" s="23">
        <v>5.9053508196677297E-2</v>
      </c>
      <c r="AL152" s="46">
        <v>15717136.350000003</v>
      </c>
      <c r="AO152" s="23">
        <v>5.8789264858840874E-2</v>
      </c>
      <c r="AP152" s="46">
        <v>16796480.819999997</v>
      </c>
      <c r="AS152" s="23">
        <v>6.5833894061676709E-2</v>
      </c>
      <c r="AT152" s="46">
        <v>20332349.229999993</v>
      </c>
      <c r="AW152" s="23">
        <v>6.2229543722292044E-2</v>
      </c>
      <c r="AX152" s="46">
        <v>23134632.160000004</v>
      </c>
      <c r="BA152" s="23">
        <v>6.0824672752018652E-2</v>
      </c>
      <c r="BB152" s="46">
        <v>24343420.580000002</v>
      </c>
    </row>
    <row r="153" spans="1:54">
      <c r="A153" s="125" t="str">
        <f t="shared" si="0"/>
        <v>Q32023</v>
      </c>
      <c r="B153" s="59" t="s">
        <v>243</v>
      </c>
      <c r="E153" s="23">
        <v>4.1609954461597001E-3</v>
      </c>
      <c r="F153" s="140">
        <v>281054.80000000016</v>
      </c>
      <c r="I153" s="23">
        <v>2.3543732511682292E-2</v>
      </c>
      <c r="J153" s="46">
        <v>1818108.5900000003</v>
      </c>
      <c r="M153" s="23">
        <v>3.9136702687165709E-2</v>
      </c>
      <c r="N153" s="46">
        <v>3703982.73</v>
      </c>
      <c r="Q153" s="23">
        <v>3.9265283525467362E-2</v>
      </c>
      <c r="R153" s="46">
        <v>5224760.4699999951</v>
      </c>
      <c r="U153" s="23">
        <v>4.0836158702518242E-2</v>
      </c>
      <c r="V153" s="46">
        <v>6156638.9899999974</v>
      </c>
      <c r="Y153" s="23">
        <v>4.8581814476638979E-2</v>
      </c>
      <c r="Z153" s="46">
        <v>8093864.5699999938</v>
      </c>
      <c r="AC153" s="23">
        <v>5.0782692830873395E-2</v>
      </c>
      <c r="AD153" s="46">
        <v>9562006.5900000054</v>
      </c>
      <c r="AG153" s="23">
        <v>4.8165731743230113E-2</v>
      </c>
      <c r="AH153" s="46">
        <v>11652728.250000013</v>
      </c>
      <c r="AK153" s="23">
        <v>4.8645446000333714E-2</v>
      </c>
      <c r="AL153" s="46">
        <v>12947022.640000012</v>
      </c>
      <c r="AO153" s="23">
        <v>5.3056771155387566E-2</v>
      </c>
      <c r="AP153" s="46">
        <v>15158669.550000001</v>
      </c>
      <c r="AS153" s="23">
        <v>5.6305924673589157E-2</v>
      </c>
      <c r="AT153" s="46">
        <v>17389700.859999996</v>
      </c>
      <c r="AW153" s="23">
        <v>5.2937414949851748E-2</v>
      </c>
      <c r="AX153" s="46">
        <v>19680163.939999998</v>
      </c>
      <c r="BA153" s="23">
        <v>5.2220377228419768E-2</v>
      </c>
      <c r="BB153" s="46">
        <v>20899785.370000001</v>
      </c>
    </row>
    <row r="154" spans="1:54">
      <c r="A154" s="125" t="str">
        <f t="shared" si="0"/>
        <v>Q42023</v>
      </c>
      <c r="B154" s="59" t="s">
        <v>244</v>
      </c>
      <c r="E154" s="23">
        <v>2.819463784320465E-2</v>
      </c>
      <c r="F154" s="140">
        <v>1904409.2700000003</v>
      </c>
      <c r="I154" s="23">
        <v>4.9872509277137975E-2</v>
      </c>
      <c r="J154" s="46">
        <v>3851285.5800000029</v>
      </c>
      <c r="M154" s="23">
        <v>5.3215789167246327E-2</v>
      </c>
      <c r="N154" s="46">
        <v>5036458.1199999982</v>
      </c>
      <c r="Q154" s="23">
        <v>4.8980889353691902E-2</v>
      </c>
      <c r="R154" s="46">
        <v>6517549.129999998</v>
      </c>
      <c r="U154" s="23">
        <v>5.7922599596902297E-2</v>
      </c>
      <c r="V154" s="46">
        <v>8732666.0100000016</v>
      </c>
      <c r="Y154" s="23">
        <v>6.2164702276407538E-2</v>
      </c>
      <c r="Z154" s="46">
        <v>10356811.219999999</v>
      </c>
      <c r="AC154" s="23">
        <v>6.2714803861297033E-2</v>
      </c>
      <c r="AD154" s="46">
        <v>11808735.110000001</v>
      </c>
      <c r="AG154" s="23">
        <v>5.6447102400855653E-2</v>
      </c>
      <c r="AH154" s="46">
        <v>13656239.009999998</v>
      </c>
      <c r="AK154" s="23">
        <v>5.9262119583215041E-2</v>
      </c>
      <c r="AL154" s="46">
        <v>15772658.429999998</v>
      </c>
      <c r="AO154" s="23">
        <v>6.2431351285510944E-2</v>
      </c>
      <c r="AP154" s="46">
        <v>17837048.939999998</v>
      </c>
      <c r="AS154" s="23">
        <v>6.0629219193552998E-2</v>
      </c>
      <c r="AT154" s="46">
        <v>18724920.890000015</v>
      </c>
      <c r="AW154" s="23">
        <v>5.7402919602712536E-2</v>
      </c>
      <c r="AX154" s="46">
        <v>21340272.649999999</v>
      </c>
      <c r="BA154" s="23">
        <v>5.972607291048522E-2</v>
      </c>
      <c r="BB154" s="46">
        <v>23903735.879999999</v>
      </c>
    </row>
    <row r="155" spans="1:54">
      <c r="A155" s="125" t="str">
        <f t="shared" si="0"/>
        <v>Q12024</v>
      </c>
      <c r="B155" s="59" t="s">
        <v>251</v>
      </c>
      <c r="E155" s="23">
        <v>0.1482392301788952</v>
      </c>
      <c r="F155" s="140">
        <v>10012831.719999997</v>
      </c>
      <c r="I155" s="23">
        <v>0.14228421076568118</v>
      </c>
      <c r="J155" s="46">
        <v>10987558.819999998</v>
      </c>
      <c r="M155" s="23">
        <v>0.13247231056102887</v>
      </c>
      <c r="N155" s="46">
        <v>12537467.819999998</v>
      </c>
      <c r="Q155" s="23">
        <v>0.15372444632249083</v>
      </c>
      <c r="R155" s="46">
        <v>20455051.850000013</v>
      </c>
      <c r="U155" s="23">
        <v>0.15517959044270702</v>
      </c>
      <c r="V155" s="46">
        <v>23395557.940000005</v>
      </c>
      <c r="Y155" s="23">
        <v>0.15149015412529182</v>
      </c>
      <c r="Z155" s="46">
        <v>25238678.390000008</v>
      </c>
      <c r="AC155" s="23">
        <v>0.14106823729660009</v>
      </c>
      <c r="AD155" s="46">
        <v>26562108.850000013</v>
      </c>
      <c r="AG155" s="23">
        <v>0.14939170333022983</v>
      </c>
      <c r="AH155" s="46">
        <v>36142312.359999999</v>
      </c>
      <c r="AK155" s="23">
        <v>0.1502212341287904</v>
      </c>
      <c r="AL155" s="46">
        <v>39981496.299999997</v>
      </c>
      <c r="AO155" s="23">
        <v>0.1451349198559489</v>
      </c>
      <c r="AP155" s="46">
        <v>41466004.100000009</v>
      </c>
      <c r="AS155" s="23">
        <v>0.13972301137798257</v>
      </c>
      <c r="AT155" s="46">
        <v>43152499.229999974</v>
      </c>
      <c r="AW155" s="23">
        <v>0.14252488650694203</v>
      </c>
      <c r="AX155" s="46">
        <v>52985457.159999996</v>
      </c>
      <c r="BA155" s="23">
        <v>0.14245270505328397</v>
      </c>
      <c r="BB155" s="46">
        <v>57012819.880000003</v>
      </c>
    </row>
    <row r="156" spans="1:54">
      <c r="A156" s="125" t="str">
        <f t="shared" si="0"/>
        <v>Q22024</v>
      </c>
      <c r="B156" s="59" t="s">
        <v>254</v>
      </c>
      <c r="E156" s="23">
        <v>5.5455866423507277E-2</v>
      </c>
      <c r="F156" s="140">
        <v>3745771.33</v>
      </c>
      <c r="I156" s="23">
        <v>5.5846052783252172E-2</v>
      </c>
      <c r="J156" s="46">
        <v>4312578.2299999967</v>
      </c>
      <c r="M156" s="23">
        <v>5.9600159975906411E-2</v>
      </c>
      <c r="N156" s="46">
        <v>5640688.8699999964</v>
      </c>
      <c r="Q156" s="23">
        <v>5.5301849788290385E-2</v>
      </c>
      <c r="R156" s="46">
        <v>7358635.7399999974</v>
      </c>
      <c r="U156" s="23">
        <v>5.1319179121167201E-2</v>
      </c>
      <c r="V156" s="46">
        <v>7737105.2799999984</v>
      </c>
      <c r="Y156" s="23">
        <v>5.101385750143108E-2</v>
      </c>
      <c r="Z156" s="46">
        <v>8499049.6599999964</v>
      </c>
      <c r="AC156" s="23">
        <v>5.3629287311501628E-2</v>
      </c>
      <c r="AD156" s="46">
        <v>10097999.339999998</v>
      </c>
      <c r="AG156" s="23">
        <v>5.212577698144772E-2</v>
      </c>
      <c r="AH156" s="46">
        <v>12610781.400000008</v>
      </c>
      <c r="AK156" s="23">
        <v>5.0024406721180893E-2</v>
      </c>
      <c r="AL156" s="46">
        <v>13314034.090000013</v>
      </c>
      <c r="AO156" s="23">
        <v>5.0685051228625787E-2</v>
      </c>
      <c r="AP156" s="46">
        <v>14481053.520000005</v>
      </c>
      <c r="AS156" s="23">
        <v>5.1374678442774518E-2</v>
      </c>
      <c r="AT156" s="46">
        <v>15866719.090000004</v>
      </c>
      <c r="AW156" s="23">
        <v>4.9560558790095612E-2</v>
      </c>
      <c r="AX156" s="46">
        <v>18424774.289999992</v>
      </c>
      <c r="BA156" s="23">
        <v>4.8966356458495987E-2</v>
      </c>
      <c r="BB156" s="46">
        <v>19597452.079999998</v>
      </c>
    </row>
    <row r="157" spans="1:54">
      <c r="A157" s="125" t="str">
        <f t="shared" si="0"/>
        <v>Q32024</v>
      </c>
      <c r="B157" s="59" t="s">
        <v>255</v>
      </c>
      <c r="E157" s="23">
        <v>7.8464705197802839E-2</v>
      </c>
      <c r="F157" s="140">
        <v>5299905.3500000052</v>
      </c>
      <c r="I157" s="23">
        <v>8.6599174933352743E-2</v>
      </c>
      <c r="J157" s="46">
        <v>6687414.7399999974</v>
      </c>
      <c r="M157" s="23">
        <v>8.8835018020724119E-2</v>
      </c>
      <c r="N157" s="46">
        <v>8407539.4700000044</v>
      </c>
      <c r="Q157" s="23">
        <v>7.7248209537659568E-2</v>
      </c>
      <c r="R157" s="46">
        <v>10278886.469999999</v>
      </c>
      <c r="U157" s="23">
        <v>7.2602294677739571E-2</v>
      </c>
      <c r="V157" s="46">
        <v>10945841.439999998</v>
      </c>
      <c r="Y157" s="23">
        <v>7.4204336627741549E-2</v>
      </c>
      <c r="Z157" s="46">
        <v>12362647.580000006</v>
      </c>
      <c r="AC157" s="23">
        <v>7.4600177639256054E-2</v>
      </c>
      <c r="AD157" s="46">
        <v>14046663.350000005</v>
      </c>
      <c r="AG157" s="23">
        <v>6.7039399512068165E-2</v>
      </c>
      <c r="AH157" s="46">
        <v>16218831.859999999</v>
      </c>
      <c r="AK157" s="23">
        <v>6.3860482591974785E-2</v>
      </c>
      <c r="AL157" s="46">
        <v>16996516.260000005</v>
      </c>
      <c r="AO157" s="23">
        <v>6.5229919843549533E-2</v>
      </c>
      <c r="AP157" s="46">
        <v>18636618.439999983</v>
      </c>
      <c r="AS157" s="23">
        <v>6.6161208363452725E-2</v>
      </c>
      <c r="AT157" s="46">
        <v>20433438.02</v>
      </c>
      <c r="AW157" s="23">
        <v>6.189523051165486E-2</v>
      </c>
      <c r="AX157" s="46">
        <v>23010346.930000007</v>
      </c>
      <c r="BA157" s="23">
        <v>6.0697541287896582E-2</v>
      </c>
      <c r="BB157" s="46">
        <v>24292539.670000006</v>
      </c>
    </row>
    <row r="158" spans="1:54">
      <c r="A158" s="125" t="str">
        <f t="shared" si="0"/>
        <v>Q42024</v>
      </c>
      <c r="B158" s="59" t="s">
        <v>256</v>
      </c>
      <c r="E158" s="23">
        <v>0.14078472769292799</v>
      </c>
      <c r="F158" s="140">
        <v>9509316.6999999937</v>
      </c>
      <c r="I158" s="23">
        <v>0.13980152107498675</v>
      </c>
      <c r="J158" s="46">
        <v>10795839.029999994</v>
      </c>
      <c r="M158" s="23">
        <v>0.13953616278339551</v>
      </c>
      <c r="N158" s="46">
        <v>13206006.169999994</v>
      </c>
      <c r="Q158" s="23">
        <v>0.12345963003473655</v>
      </c>
      <c r="R158" s="46">
        <v>16427921.480000006</v>
      </c>
      <c r="U158" s="23">
        <v>0.12300733425772614</v>
      </c>
      <c r="V158" s="46">
        <v>18545127.02</v>
      </c>
      <c r="Y158" s="23">
        <v>0.12389876847995124</v>
      </c>
      <c r="Z158" s="46">
        <v>20641877.280000001</v>
      </c>
      <c r="AC158" s="23">
        <v>0.11798335951010895</v>
      </c>
      <c r="AD158" s="46">
        <v>22215396.589999985</v>
      </c>
      <c r="AG158" s="23">
        <v>0.10750636902763655</v>
      </c>
      <c r="AH158" s="46">
        <v>26008999.719999995</v>
      </c>
      <c r="AK158" s="23">
        <v>0.10521214800140313</v>
      </c>
      <c r="AL158" s="46">
        <v>28002293.619999982</v>
      </c>
      <c r="AO158" s="23">
        <v>0.10315559003380267</v>
      </c>
      <c r="AP158" s="46">
        <v>29472232.619999994</v>
      </c>
      <c r="AS158" s="23">
        <v>9.9483523078877908E-2</v>
      </c>
      <c r="AT158" s="46">
        <v>30724807.679999985</v>
      </c>
      <c r="AW158" s="23">
        <v>9.2277857312221823E-2</v>
      </c>
      <c r="AX158" s="46">
        <v>34305478.680000015</v>
      </c>
      <c r="BA158" s="23">
        <v>9.1743627846771827E-2</v>
      </c>
      <c r="BB158" s="46">
        <v>36717891.230000012</v>
      </c>
    </row>
    <row r="159" spans="1:54">
      <c r="A159" s="125" t="str">
        <f t="shared" si="0"/>
        <v>Q12025</v>
      </c>
      <c r="B159" s="59" t="s">
        <v>257</v>
      </c>
      <c r="E159" s="23">
        <v>0.3383593279349793</v>
      </c>
      <c r="F159" s="140">
        <v>22854510.290000018</v>
      </c>
      <c r="I159" s="23">
        <v>0.30975968165006568</v>
      </c>
      <c r="J159" s="46">
        <v>23920452.620000001</v>
      </c>
      <c r="M159" s="23">
        <v>0.26200284400115742</v>
      </c>
      <c r="N159" s="46">
        <v>24796519.449999988</v>
      </c>
      <c r="Q159" s="23">
        <v>0.24319640272991647</v>
      </c>
      <c r="R159" s="46">
        <v>32360468.009999998</v>
      </c>
      <c r="U159" s="23">
        <v>0.23548748813614245</v>
      </c>
      <c r="V159" s="46">
        <v>35503130</v>
      </c>
      <c r="Y159" s="23">
        <v>0.21778785920209276</v>
      </c>
      <c r="Z159" s="46">
        <v>36284059.299999967</v>
      </c>
      <c r="AC159" s="23">
        <v>0.20157577973315172</v>
      </c>
      <c r="AD159" s="46">
        <v>37955232.909999982</v>
      </c>
      <c r="AG159" s="23">
        <v>0.18699064469489354</v>
      </c>
      <c r="AH159" s="46">
        <v>45238618.600000016</v>
      </c>
      <c r="AK159" s="23">
        <v>0.18245937914306831</v>
      </c>
      <c r="AL159" s="46">
        <v>48561703.240000017</v>
      </c>
      <c r="AO159" s="23">
        <v>0.1750941251777352</v>
      </c>
      <c r="AP159" s="46">
        <v>50025546.710000038</v>
      </c>
      <c r="AS159" s="23">
        <v>0.16442950635841722</v>
      </c>
      <c r="AT159" s="46">
        <v>50782931.720000021</v>
      </c>
      <c r="AW159" s="23">
        <v>0.15756959253139996</v>
      </c>
      <c r="AX159" s="46">
        <v>58578519.859999985</v>
      </c>
      <c r="BA159" s="23">
        <v>0.15410222656828504</v>
      </c>
      <c r="BB159" s="46">
        <v>61675223.949999996</v>
      </c>
    </row>
    <row r="160" spans="1:54">
      <c r="A160" s="125" t="str">
        <f t="shared" si="0"/>
        <v>Q22025</v>
      </c>
      <c r="B160" s="59" t="s">
        <v>258</v>
      </c>
      <c r="E160" s="23">
        <v>0.13806534072079657</v>
      </c>
      <c r="F160" s="140">
        <v>9325635.4699999969</v>
      </c>
      <c r="I160" s="23">
        <v>0.12715986265978671</v>
      </c>
      <c r="J160" s="46">
        <v>9819617.109999992</v>
      </c>
      <c r="M160" s="23">
        <v>0.11654740632668079</v>
      </c>
      <c r="N160" s="46">
        <v>11030300.219999997</v>
      </c>
      <c r="Q160" s="23">
        <v>0.10264173630263095</v>
      </c>
      <c r="R160" s="46">
        <v>13657827.939999996</v>
      </c>
      <c r="U160" s="23">
        <v>9.5540667768519577E-2</v>
      </c>
      <c r="V160" s="46">
        <v>14404131.51</v>
      </c>
      <c r="Y160" s="23">
        <v>9.1424114750322916E-2</v>
      </c>
      <c r="Z160" s="46">
        <v>15231510.210000001</v>
      </c>
      <c r="AC160" s="23">
        <v>9.4014130044474328E-2</v>
      </c>
      <c r="AD160" s="46">
        <v>17702167.429999989</v>
      </c>
      <c r="AG160" s="23">
        <v>8.5232700430425995E-2</v>
      </c>
      <c r="AH160" s="46">
        <v>20620334.419999976</v>
      </c>
      <c r="AK160" s="23">
        <v>8.0469686699034371E-2</v>
      </c>
      <c r="AL160" s="46">
        <v>21417068.629999995</v>
      </c>
      <c r="AO160" s="23">
        <v>7.9308797643900586E-2</v>
      </c>
      <c r="AP160" s="46">
        <v>22659046.710000001</v>
      </c>
      <c r="AS160" s="23">
        <v>7.8274715267952197E-2</v>
      </c>
      <c r="AT160" s="46">
        <v>24174612.020000003</v>
      </c>
      <c r="AW160" s="23">
        <v>7.259923053039713E-2</v>
      </c>
      <c r="AX160" s="46">
        <v>26989696.420000009</v>
      </c>
      <c r="BA160" s="23">
        <v>6.8632765052373132E-2</v>
      </c>
      <c r="BB160" s="46">
        <v>27468397.110000003</v>
      </c>
    </row>
    <row r="161" spans="1:55">
      <c r="A161" s="125" t="str">
        <f t="shared" si="0"/>
        <v>Q32025</v>
      </c>
      <c r="B161" s="59" t="s">
        <v>259</v>
      </c>
      <c r="E161" s="23">
        <v>1.6118449558639503E-2</v>
      </c>
      <c r="F161" s="140">
        <v>1088722.08</v>
      </c>
      <c r="I161" s="23">
        <v>1.5781649986171785E-2</v>
      </c>
      <c r="J161" s="46">
        <v>1218700.2799999998</v>
      </c>
      <c r="M161" s="23">
        <v>1.7308098752965843E-2</v>
      </c>
      <c r="N161" s="46">
        <v>1638076.14</v>
      </c>
      <c r="Q161" s="23">
        <v>1.3901799198308338E-2</v>
      </c>
      <c r="R161" s="46">
        <v>1849816.5399999998</v>
      </c>
      <c r="U161" s="23">
        <v>1.2937630714598707E-2</v>
      </c>
      <c r="V161" s="46">
        <v>1950534.14</v>
      </c>
      <c r="Y161" s="23">
        <v>1.2758001004775168E-2</v>
      </c>
      <c r="Z161" s="46">
        <v>2125518.23</v>
      </c>
      <c r="AC161" s="23">
        <v>1.2078296840140999E-2</v>
      </c>
      <c r="AD161" s="46">
        <v>2274254.2299999995</v>
      </c>
      <c r="AG161" s="23">
        <v>1.0341362056980417E-2</v>
      </c>
      <c r="AH161" s="46">
        <v>2501884.1700000004</v>
      </c>
      <c r="AK161" s="23">
        <v>1.1277255191066203E-2</v>
      </c>
      <c r="AL161" s="46">
        <v>3001450.0900000003</v>
      </c>
      <c r="AO161" s="23">
        <v>1.1018409199717088E-2</v>
      </c>
      <c r="AP161" s="46">
        <v>3148032.2000000007</v>
      </c>
      <c r="AS161" s="23">
        <v>1.0661976683881811E-2</v>
      </c>
      <c r="AT161" s="46">
        <v>3292878.7900000005</v>
      </c>
      <c r="AW161" s="23">
        <v>9.4687207343467118E-3</v>
      </c>
      <c r="AX161" s="46">
        <v>3520118.55</v>
      </c>
      <c r="BA161" s="23">
        <v>9.0540980133799864E-3</v>
      </c>
      <c r="BB161" s="46">
        <v>3623656.4200000004</v>
      </c>
    </row>
    <row r="162" spans="1:55">
      <c r="A162" s="125" t="s">
        <v>272</v>
      </c>
      <c r="B162" s="59" t="s">
        <v>273</v>
      </c>
      <c r="E162" s="23">
        <v>1.7372281089339334E-2</v>
      </c>
      <c r="F162" s="140">
        <v>1173412.2399999998</v>
      </c>
      <c r="I162" s="23">
        <v>1.6166108088543317E-2</v>
      </c>
      <c r="J162" s="46">
        <v>1248389.1399999997</v>
      </c>
      <c r="M162" s="23">
        <v>1.5119857978219936E-2</v>
      </c>
      <c r="N162" s="46">
        <v>1430976.27</v>
      </c>
      <c r="Q162" s="23">
        <v>1.1566392968029313E-2</v>
      </c>
      <c r="R162" s="46">
        <v>1539060.1399999997</v>
      </c>
      <c r="U162" s="23">
        <v>1.0842412289546662E-2</v>
      </c>
      <c r="V162" s="46">
        <v>1634649.79</v>
      </c>
      <c r="Y162" s="23">
        <v>1.046511503505791E-2</v>
      </c>
      <c r="Z162" s="46">
        <v>1743517.0899999999</v>
      </c>
      <c r="AC162" s="23">
        <v>1.0011460510937141E-2</v>
      </c>
      <c r="AD162" s="46">
        <v>1885084.1899999997</v>
      </c>
      <c r="AG162" s="23">
        <v>9.1563559482170653E-3</v>
      </c>
      <c r="AH162" s="46">
        <v>2215195.8199999998</v>
      </c>
      <c r="AK162" s="23">
        <v>8.6766003651055825E-3</v>
      </c>
      <c r="AL162" s="46">
        <v>2309283.8199999998</v>
      </c>
      <c r="AO162" s="23">
        <v>8.4540511241619157E-3</v>
      </c>
      <c r="AP162" s="46">
        <v>2415378.1799999997</v>
      </c>
      <c r="AS162" s="23">
        <v>8.2644169622090105E-3</v>
      </c>
      <c r="AT162" s="46">
        <v>2552408.8199999998</v>
      </c>
      <c r="AW162" s="23">
        <v>7.3259645049786699E-3</v>
      </c>
      <c r="AX162" s="46">
        <v>2723521.4</v>
      </c>
      <c r="BA162" s="23">
        <v>7.0127581430495566E-3</v>
      </c>
      <c r="BB162" s="46">
        <v>2806665.67</v>
      </c>
    </row>
    <row r="163" spans="1:55">
      <c r="A163" s="125" t="s">
        <v>274</v>
      </c>
      <c r="B163" s="59" t="s">
        <v>275</v>
      </c>
      <c r="E163" s="23">
        <v>2.3653981475935358E-2</v>
      </c>
      <c r="F163" s="140">
        <v>1597710.24</v>
      </c>
      <c r="I163" s="23">
        <v>2.0689667673665032E-2</v>
      </c>
      <c r="J163" s="46">
        <v>1597710.24</v>
      </c>
      <c r="M163" s="23">
        <v>1.8810196813280885E-2</v>
      </c>
      <c r="N163" s="46">
        <v>1780237.9700000002</v>
      </c>
      <c r="Q163" s="23">
        <v>1.7076253123996174E-2</v>
      </c>
      <c r="R163" s="46">
        <v>2272219.23</v>
      </c>
      <c r="U163" s="23">
        <v>1.5552594382446503E-2</v>
      </c>
      <c r="V163" s="46">
        <v>2344777.5699999998</v>
      </c>
      <c r="Y163" s="23">
        <v>1.4113196288655379E-2</v>
      </c>
      <c r="Z163" s="46">
        <v>2351297.5099999998</v>
      </c>
      <c r="AC163" s="23">
        <v>1.553609974898283E-2</v>
      </c>
      <c r="AD163" s="46">
        <v>2925333.0200000005</v>
      </c>
      <c r="AG163" s="23">
        <v>1.4086407120454001E-2</v>
      </c>
      <c r="AH163" s="46">
        <v>3407922.36</v>
      </c>
      <c r="AK163" s="23">
        <v>1.3580070406594693E-2</v>
      </c>
      <c r="AL163" s="46">
        <v>3614346.1199999996</v>
      </c>
      <c r="AO163" s="23">
        <v>1.2672880585690029E-2</v>
      </c>
      <c r="AP163" s="46">
        <v>3620725.59</v>
      </c>
      <c r="AS163" s="23">
        <v>1.1744052154691488E-2</v>
      </c>
      <c r="AT163" s="46">
        <v>3627070.42</v>
      </c>
      <c r="AW163" s="23">
        <v>1.1072716506101891E-2</v>
      </c>
      <c r="AX163" s="46">
        <v>4116424.58</v>
      </c>
      <c r="BA163" s="23">
        <v>1.0797898509987662E-2</v>
      </c>
      <c r="BB163" s="46">
        <v>4321565.1300000008</v>
      </c>
    </row>
    <row r="164" spans="1:55">
      <c r="A164" s="125" t="s">
        <v>276</v>
      </c>
      <c r="B164" s="59" t="s">
        <v>277</v>
      </c>
      <c r="E164" s="23">
        <v>1.0089352147662352E-2</v>
      </c>
      <c r="F164" s="140">
        <v>681486.16999999993</v>
      </c>
      <c r="I164" s="23">
        <v>8.8249558828006197E-3</v>
      </c>
      <c r="J164" s="46">
        <v>681486.16999999993</v>
      </c>
      <c r="M164" s="23">
        <v>9.1135930126320513E-3</v>
      </c>
      <c r="N164" s="46">
        <v>862530.28</v>
      </c>
      <c r="Q164" s="23">
        <v>6.7648826686651942E-3</v>
      </c>
      <c r="R164" s="46">
        <v>900156.27999999991</v>
      </c>
      <c r="U164" s="23">
        <v>5.9706155853631523E-3</v>
      </c>
      <c r="V164" s="46">
        <v>900156.27999999991</v>
      </c>
      <c r="Y164" s="23">
        <v>5.403009281503399E-3</v>
      </c>
      <c r="Z164" s="46">
        <v>900156.27999999991</v>
      </c>
      <c r="AC164" s="23">
        <v>5.7216814206433641E-3</v>
      </c>
      <c r="AD164" s="46">
        <v>1077350.42</v>
      </c>
      <c r="AG164" s="23">
        <v>4.6076703249017022E-3</v>
      </c>
      <c r="AH164" s="46">
        <v>1114732.9899999998</v>
      </c>
      <c r="AK164" s="23">
        <v>4.1883516371015997E-3</v>
      </c>
      <c r="AL164" s="46">
        <v>1114732.9899999998</v>
      </c>
      <c r="AO164" s="23">
        <v>3.9016704569426355E-3</v>
      </c>
      <c r="AP164" s="46">
        <v>1114732.9899999998</v>
      </c>
      <c r="AS164" s="23">
        <v>4.186155471192902E-3</v>
      </c>
      <c r="AT164" s="46">
        <v>1292865.5699999998</v>
      </c>
      <c r="AW164" s="23">
        <v>3.5788868930475711E-3</v>
      </c>
      <c r="AX164" s="46">
        <v>1330497.17</v>
      </c>
      <c r="BA164" s="23">
        <v>3.3243912742987624E-3</v>
      </c>
      <c r="BB164" s="46">
        <v>1330497.17</v>
      </c>
    </row>
    <row r="165" spans="1:55" ht="13.5" thickBot="1">
      <c r="A165" s="100"/>
      <c r="E165" s="23"/>
      <c r="F165" s="140"/>
      <c r="I165" s="23"/>
      <c r="J165" s="46"/>
      <c r="M165" s="23"/>
      <c r="N165" s="46"/>
      <c r="Q165" s="23"/>
      <c r="R165" s="46"/>
      <c r="U165" s="23"/>
      <c r="V165" s="46"/>
      <c r="Y165" s="23"/>
      <c r="Z165" s="46"/>
      <c r="AC165" s="23"/>
      <c r="AD165" s="46"/>
      <c r="AG165" s="23"/>
      <c r="AH165" s="46"/>
      <c r="AK165" s="23"/>
      <c r="AL165" s="46"/>
      <c r="AO165" s="23"/>
      <c r="AP165" s="46"/>
      <c r="AS165" s="23"/>
      <c r="AT165" s="46"/>
      <c r="AW165" s="23"/>
      <c r="AX165" s="46"/>
      <c r="BA165" s="23"/>
      <c r="BB165" s="46"/>
    </row>
    <row r="166" spans="1:55" ht="13.5" thickBot="1">
      <c r="A166" s="100"/>
      <c r="E166" s="24">
        <v>0.99999999999999989</v>
      </c>
      <c r="F166" s="150">
        <v>67545087.140000015</v>
      </c>
      <c r="G166" s="126">
        <v>0</v>
      </c>
      <c r="I166" s="24">
        <v>1</v>
      </c>
      <c r="J166" s="55">
        <v>77222614.939999983</v>
      </c>
      <c r="K166" s="126">
        <v>0</v>
      </c>
      <c r="M166" s="24">
        <v>0.99999999999999989</v>
      </c>
      <c r="N166" s="55">
        <v>94642176.669999987</v>
      </c>
      <c r="O166" s="126">
        <v>0</v>
      </c>
      <c r="Q166" s="24">
        <v>1</v>
      </c>
      <c r="R166" s="55">
        <v>133063103.10000001</v>
      </c>
      <c r="S166" s="126">
        <v>2.5331974029541016E-7</v>
      </c>
      <c r="U166" s="24">
        <v>1</v>
      </c>
      <c r="V166" s="55">
        <v>150764400.60999998</v>
      </c>
      <c r="W166" s="126">
        <v>0</v>
      </c>
      <c r="Y166" s="24">
        <v>1</v>
      </c>
      <c r="Z166" s="55">
        <v>166602763.95999998</v>
      </c>
      <c r="AA166" s="126">
        <v>0</v>
      </c>
      <c r="AC166" s="24">
        <v>1</v>
      </c>
      <c r="AD166" s="55">
        <v>188292626.02999997</v>
      </c>
      <c r="AE166" s="126">
        <v>5.0663948059082031E-7</v>
      </c>
      <c r="AG166" s="24">
        <v>1</v>
      </c>
      <c r="AH166" s="55">
        <v>241929849.88000003</v>
      </c>
      <c r="AI166" s="126">
        <v>0</v>
      </c>
      <c r="AK166" s="24">
        <v>1</v>
      </c>
      <c r="AL166" s="55">
        <v>266150764.44999999</v>
      </c>
      <c r="AM166" s="126">
        <v>0</v>
      </c>
      <c r="AO166" s="24">
        <v>1.0000000000000004</v>
      </c>
      <c r="AP166" s="55">
        <v>285706597.28999996</v>
      </c>
      <c r="AQ166" s="126">
        <v>0</v>
      </c>
      <c r="AS166" s="24">
        <v>1</v>
      </c>
      <c r="AT166" s="55">
        <v>308843180.55000001</v>
      </c>
      <c r="AU166" s="126">
        <v>0</v>
      </c>
      <c r="AW166" s="24">
        <v>0.99999999999999978</v>
      </c>
      <c r="AX166" s="55">
        <v>371762844.08000004</v>
      </c>
      <c r="AY166" s="126">
        <v>0</v>
      </c>
      <c r="BA166" s="24">
        <v>0.97886495207266389</v>
      </c>
      <c r="BB166" s="55">
        <v>400222795.76000005</v>
      </c>
      <c r="BC166" s="126">
        <v>5.9604644775390625E-7</v>
      </c>
    </row>
    <row r="167" spans="1:55">
      <c r="A167" s="100" t="s">
        <v>72</v>
      </c>
      <c r="E167" s="119"/>
      <c r="F167" s="137"/>
      <c r="I167" s="119"/>
      <c r="M167" s="119"/>
      <c r="Q167" s="119"/>
      <c r="U167" s="119"/>
      <c r="Y167" s="119"/>
      <c r="AC167" s="119"/>
      <c r="AG167" s="119"/>
      <c r="AK167" s="119"/>
      <c r="AO167" s="119"/>
      <c r="AS167" s="119"/>
      <c r="AW167" s="119"/>
      <c r="BA167" s="119"/>
    </row>
    <row r="168" spans="1:55">
      <c r="A168" s="100" t="s">
        <v>73</v>
      </c>
      <c r="B168" s="123" t="s">
        <v>71</v>
      </c>
      <c r="C168" s="123"/>
      <c r="D168" s="99"/>
      <c r="E168" s="119"/>
      <c r="F168" s="137"/>
      <c r="H168" s="99"/>
      <c r="I168" s="119"/>
      <c r="L168" s="99"/>
      <c r="M168" s="119"/>
      <c r="P168" s="99"/>
      <c r="Q168" s="119"/>
      <c r="T168" s="99"/>
      <c r="U168" s="119"/>
      <c r="X168" s="99"/>
      <c r="Y168" s="119"/>
      <c r="AB168" s="99"/>
      <c r="AC168" s="119"/>
      <c r="AF168" s="99"/>
      <c r="AG168" s="119"/>
      <c r="AJ168" s="99"/>
      <c r="AK168" s="119"/>
      <c r="AN168" s="99"/>
      <c r="AO168" s="119"/>
      <c r="AR168" s="99"/>
      <c r="AS168" s="119"/>
      <c r="AV168" s="99"/>
      <c r="AW168" s="119"/>
      <c r="AZ168" s="99"/>
      <c r="BA168" s="119"/>
    </row>
    <row r="169" spans="1:55">
      <c r="A169" s="100" t="s">
        <v>72</v>
      </c>
      <c r="B169" s="59" t="s">
        <v>72</v>
      </c>
      <c r="E169" s="57">
        <v>0</v>
      </c>
      <c r="F169" s="140">
        <v>0</v>
      </c>
      <c r="I169" s="57">
        <v>0</v>
      </c>
      <c r="J169" s="46">
        <v>0</v>
      </c>
      <c r="M169" s="57">
        <v>0</v>
      </c>
      <c r="N169" s="46">
        <v>0</v>
      </c>
      <c r="Q169" s="57">
        <v>0</v>
      </c>
      <c r="R169" s="46">
        <v>0</v>
      </c>
      <c r="U169" s="57">
        <v>0</v>
      </c>
      <c r="V169" s="46">
        <v>0</v>
      </c>
      <c r="Y169" s="57">
        <v>0</v>
      </c>
      <c r="Z169" s="46">
        <v>0</v>
      </c>
      <c r="AC169" s="57">
        <v>0</v>
      </c>
      <c r="AD169" s="46">
        <v>0</v>
      </c>
      <c r="AG169" s="57">
        <v>0</v>
      </c>
      <c r="AH169" s="46">
        <v>0</v>
      </c>
      <c r="AK169" s="57">
        <v>0</v>
      </c>
      <c r="AL169" s="46">
        <v>0</v>
      </c>
      <c r="AO169" s="57">
        <v>0</v>
      </c>
      <c r="AP169" s="46">
        <v>0</v>
      </c>
      <c r="AS169" s="57">
        <v>0</v>
      </c>
      <c r="AT169" s="46">
        <v>0</v>
      </c>
      <c r="AW169" s="57">
        <v>0</v>
      </c>
      <c r="AX169" s="46">
        <v>0</v>
      </c>
      <c r="BA169" s="57">
        <v>5.2921023001151188E-2</v>
      </c>
      <c r="BB169" s="46">
        <v>21180199.780000005</v>
      </c>
    </row>
    <row r="170" spans="1:55">
      <c r="A170" s="100" t="s">
        <v>73</v>
      </c>
      <c r="B170" s="59" t="s">
        <v>73</v>
      </c>
      <c r="E170" s="57">
        <v>0</v>
      </c>
      <c r="F170" s="140">
        <v>0</v>
      </c>
      <c r="I170" s="57">
        <v>0</v>
      </c>
      <c r="J170" s="46">
        <v>0</v>
      </c>
      <c r="M170" s="57">
        <v>0</v>
      </c>
      <c r="N170" s="46">
        <v>0</v>
      </c>
      <c r="Q170" s="57">
        <v>0</v>
      </c>
      <c r="R170" s="46">
        <v>0</v>
      </c>
      <c r="U170" s="57">
        <v>0</v>
      </c>
      <c r="V170" s="46">
        <v>0</v>
      </c>
      <c r="Y170" s="57">
        <v>0</v>
      </c>
      <c r="Z170" s="46">
        <v>0</v>
      </c>
      <c r="AC170" s="57">
        <v>0</v>
      </c>
      <c r="AD170" s="46">
        <v>0</v>
      </c>
      <c r="AG170" s="57">
        <v>0</v>
      </c>
      <c r="AH170" s="46">
        <v>0</v>
      </c>
      <c r="AK170" s="57">
        <v>0</v>
      </c>
      <c r="AL170" s="46">
        <v>0</v>
      </c>
      <c r="AO170" s="57">
        <v>0</v>
      </c>
      <c r="AP170" s="46">
        <v>0</v>
      </c>
      <c r="AS170" s="57">
        <v>6.0612186924973693E-2</v>
      </c>
      <c r="AT170" s="46">
        <v>18719660.589999996</v>
      </c>
      <c r="AW170" s="57">
        <v>0.2548602400664095</v>
      </c>
      <c r="AX170" s="46">
        <v>94747567.689999998</v>
      </c>
      <c r="BA170" s="57">
        <v>0.40941777648832445</v>
      </c>
      <c r="BB170" s="46">
        <v>163858327.1400001</v>
      </c>
    </row>
    <row r="171" spans="1:55">
      <c r="A171" s="100" t="s">
        <v>74</v>
      </c>
      <c r="B171" s="59" t="s">
        <v>74</v>
      </c>
      <c r="E171" s="57">
        <v>0</v>
      </c>
      <c r="F171" s="140">
        <v>0</v>
      </c>
      <c r="I171" s="57">
        <v>0</v>
      </c>
      <c r="J171" s="46">
        <v>0</v>
      </c>
      <c r="M171" s="57">
        <v>0</v>
      </c>
      <c r="N171" s="46">
        <v>0</v>
      </c>
      <c r="Q171" s="57">
        <v>0</v>
      </c>
      <c r="R171" s="46">
        <v>0</v>
      </c>
      <c r="U171" s="57">
        <v>0</v>
      </c>
      <c r="V171" s="46">
        <v>0</v>
      </c>
      <c r="Y171" s="57">
        <v>0</v>
      </c>
      <c r="Z171" s="46">
        <v>0</v>
      </c>
      <c r="AC171" s="57">
        <v>0</v>
      </c>
      <c r="AD171" s="46">
        <v>0</v>
      </c>
      <c r="AG171" s="57">
        <v>0</v>
      </c>
      <c r="AH171" s="46">
        <v>0</v>
      </c>
      <c r="AK171" s="57">
        <v>6.197180351551685E-2</v>
      </c>
      <c r="AL171" s="46">
        <v>16493842.880000006</v>
      </c>
      <c r="AO171" s="57">
        <v>0.27309063889345109</v>
      </c>
      <c r="AP171" s="46">
        <v>78023797.190000027</v>
      </c>
      <c r="AS171" s="57">
        <v>0.42294170169916662</v>
      </c>
      <c r="AT171" s="46">
        <v>130622660.33999993</v>
      </c>
      <c r="AW171" s="57">
        <v>0.45332444321341087</v>
      </c>
      <c r="AX171" s="46">
        <v>168529184.30000013</v>
      </c>
      <c r="BA171" s="57">
        <v>0.24702825238192275</v>
      </c>
      <c r="BB171" s="46">
        <v>98866337.800000057</v>
      </c>
    </row>
    <row r="172" spans="1:55">
      <c r="A172" s="100" t="s">
        <v>75</v>
      </c>
      <c r="B172" s="59" t="s">
        <v>75</v>
      </c>
      <c r="E172" s="57">
        <v>0</v>
      </c>
      <c r="F172" s="140">
        <v>0</v>
      </c>
      <c r="I172" s="57">
        <v>0</v>
      </c>
      <c r="J172" s="46">
        <v>0</v>
      </c>
      <c r="M172" s="57">
        <v>0</v>
      </c>
      <c r="N172" s="46">
        <v>0</v>
      </c>
      <c r="Q172" s="57">
        <v>0</v>
      </c>
      <c r="R172" s="46">
        <v>0</v>
      </c>
      <c r="U172" s="57">
        <v>0</v>
      </c>
      <c r="V172" s="46">
        <v>0</v>
      </c>
      <c r="Y172" s="57">
        <v>0</v>
      </c>
      <c r="Z172" s="46">
        <v>0</v>
      </c>
      <c r="AC172" s="57">
        <v>7.2613874203557888E-2</v>
      </c>
      <c r="AD172" s="46">
        <v>13672657.059999987</v>
      </c>
      <c r="AG172" s="57">
        <v>0.2890348983586945</v>
      </c>
      <c r="AH172" s="46">
        <v>69926169.569999978</v>
      </c>
      <c r="AK172" s="57">
        <v>0.44470639261393252</v>
      </c>
      <c r="AL172" s="46">
        <v>118358946.34999996</v>
      </c>
      <c r="AO172" s="57">
        <v>0.47395694710735869</v>
      </c>
      <c r="AP172" s="46">
        <v>135412626.61999995</v>
      </c>
      <c r="AS172" s="57">
        <v>0.2491087304987282</v>
      </c>
      <c r="AT172" s="46">
        <v>76935532.629999995</v>
      </c>
      <c r="AW172" s="57">
        <v>4.3136135994669509E-3</v>
      </c>
      <c r="AX172" s="46">
        <v>1603641.26</v>
      </c>
      <c r="BA172" s="57">
        <v>2.7472922348464868E-2</v>
      </c>
      <c r="BB172" s="46">
        <v>10995289.790000001</v>
      </c>
    </row>
    <row r="173" spans="1:55">
      <c r="A173" s="100" t="s">
        <v>76</v>
      </c>
      <c r="B173" s="59" t="s">
        <v>76</v>
      </c>
      <c r="E173" s="57">
        <v>0</v>
      </c>
      <c r="F173" s="140">
        <v>0</v>
      </c>
      <c r="I173" s="57">
        <v>0</v>
      </c>
      <c r="J173" s="46">
        <v>0</v>
      </c>
      <c r="M173" s="57">
        <v>0</v>
      </c>
      <c r="N173" s="46">
        <v>0</v>
      </c>
      <c r="Q173" s="57">
        <v>0</v>
      </c>
      <c r="R173" s="46">
        <v>0</v>
      </c>
      <c r="U173" s="57">
        <v>7.3079556151329328E-2</v>
      </c>
      <c r="V173" s="46">
        <v>11017795.479999997</v>
      </c>
      <c r="Y173" s="57">
        <v>0.30896131658631087</v>
      </c>
      <c r="Z173" s="46">
        <v>51473809.300000042</v>
      </c>
      <c r="AC173" s="57">
        <v>0.46962631205701733</v>
      </c>
      <c r="AD173" s="46">
        <v>88427171.550000027</v>
      </c>
      <c r="AG173" s="57">
        <v>0.47204632721694129</v>
      </c>
      <c r="AH173" s="46">
        <v>114202097.07999989</v>
      </c>
      <c r="AK173" s="57">
        <v>0.25029795592608534</v>
      </c>
      <c r="AL173" s="46">
        <v>66616992.310000017</v>
      </c>
      <c r="AO173" s="57">
        <v>4.1617863615276696E-3</v>
      </c>
      <c r="AP173" s="46">
        <v>1189049.82</v>
      </c>
      <c r="AS173" s="57">
        <v>2.7055783958445576E-2</v>
      </c>
      <c r="AT173" s="46">
        <v>8355994.3699999992</v>
      </c>
      <c r="AW173" s="57">
        <v>0.18215317732351899</v>
      </c>
      <c r="AX173" s="46">
        <v>67717783.260000005</v>
      </c>
      <c r="BA173" s="57">
        <v>0.2389215961285252</v>
      </c>
      <c r="BB173" s="46">
        <v>95621869.170000002</v>
      </c>
    </row>
    <row r="174" spans="1:55">
      <c r="A174" s="100" t="s">
        <v>77</v>
      </c>
      <c r="B174" s="59" t="s">
        <v>77</v>
      </c>
      <c r="E174" s="57">
        <v>0</v>
      </c>
      <c r="F174" s="140">
        <v>0</v>
      </c>
      <c r="I174" s="57">
        <v>0</v>
      </c>
      <c r="J174" s="46">
        <v>0</v>
      </c>
      <c r="M174" s="57">
        <v>9.3031647620494276E-2</v>
      </c>
      <c r="N174" s="46">
        <v>8804717.6300000008</v>
      </c>
      <c r="Q174" s="57">
        <v>0.33948974139022614</v>
      </c>
      <c r="R174" s="46">
        <v>45173558.459999993</v>
      </c>
      <c r="U174" s="57">
        <v>0.49624363820166689</v>
      </c>
      <c r="V174" s="46">
        <v>74815874.669999957</v>
      </c>
      <c r="Y174" s="57">
        <v>0.50469795897376568</v>
      </c>
      <c r="Z174" s="46">
        <v>84084074.930000141</v>
      </c>
      <c r="AC174" s="57">
        <v>0.25526634315643354</v>
      </c>
      <c r="AD174" s="46">
        <v>48064770.089999981</v>
      </c>
      <c r="AG174" s="57">
        <v>4.1843027245381951E-3</v>
      </c>
      <c r="AH174" s="46">
        <v>1012307.73</v>
      </c>
      <c r="AK174" s="57">
        <v>2.6998892844998554E-2</v>
      </c>
      <c r="AL174" s="46">
        <v>7185775.9699999997</v>
      </c>
      <c r="AO174" s="57">
        <v>0.16485047502138481</v>
      </c>
      <c r="AP174" s="46">
        <v>47098868.279999986</v>
      </c>
      <c r="AS174" s="57">
        <v>0.22474719009948388</v>
      </c>
      <c r="AT174" s="46">
        <v>69411637.010000065</v>
      </c>
      <c r="AW174" s="57">
        <v>8.3876490151043398E-2</v>
      </c>
      <c r="AX174" s="46">
        <v>31182162.530000012</v>
      </c>
      <c r="BA174" s="57">
        <v>4.9692256939622528E-4</v>
      </c>
      <c r="BB174" s="46">
        <v>198879.74</v>
      </c>
    </row>
    <row r="175" spans="1:55">
      <c r="A175" s="100" t="s">
        <v>78</v>
      </c>
      <c r="B175" s="59" t="s">
        <v>78</v>
      </c>
      <c r="E175" s="57">
        <v>9.2866963914024228E-2</v>
      </c>
      <c r="F175" s="140">
        <v>6272707.1700000009</v>
      </c>
      <c r="I175" s="57">
        <v>0.384412575423207</v>
      </c>
      <c r="J175" s="46">
        <v>29685344.29000004</v>
      </c>
      <c r="M175" s="57">
        <v>0.52062006827890916</v>
      </c>
      <c r="N175" s="46">
        <v>49272616.479999959</v>
      </c>
      <c r="Q175" s="57">
        <v>0.48899755502545472</v>
      </c>
      <c r="R175" s="46">
        <v>65067532.079999998</v>
      </c>
      <c r="U175" s="57">
        <v>0.25853499859578016</v>
      </c>
      <c r="V175" s="46">
        <v>38977874.099999964</v>
      </c>
      <c r="Y175" s="57">
        <v>3.7095643272063716E-3</v>
      </c>
      <c r="Z175" s="46">
        <v>618023.67000000004</v>
      </c>
      <c r="AC175" s="57">
        <v>2.4525970970654055E-2</v>
      </c>
      <c r="AD175" s="46">
        <v>4618059.4799999995</v>
      </c>
      <c r="AG175" s="57">
        <v>0.1576820458447846</v>
      </c>
      <c r="AH175" s="46">
        <v>38147993.679999992</v>
      </c>
      <c r="AK175" s="57">
        <v>0.20399678513867234</v>
      </c>
      <c r="AL175" s="46">
        <v>54293900.31000004</v>
      </c>
      <c r="AO175" s="57">
        <v>7.1232442103332322E-2</v>
      </c>
      <c r="AP175" s="46">
        <v>20351578.650000006</v>
      </c>
      <c r="AS175" s="57">
        <v>3.0887607694661783E-4</v>
      </c>
      <c r="AT175" s="46">
        <v>95394.269999999975</v>
      </c>
      <c r="AW175" s="57">
        <v>1.4531414545659879E-4</v>
      </c>
      <c r="AX175" s="46">
        <v>54022.399999999994</v>
      </c>
      <c r="BA175" s="57">
        <v>2.8756331778016751E-3</v>
      </c>
      <c r="BB175" s="46">
        <v>1150893.9500000002</v>
      </c>
    </row>
    <row r="176" spans="1:55">
      <c r="A176" s="100" t="s">
        <v>79</v>
      </c>
      <c r="B176" s="59" t="s">
        <v>79</v>
      </c>
      <c r="E176" s="57">
        <v>0.59166064331470225</v>
      </c>
      <c r="F176" s="140">
        <v>39963769.710000016</v>
      </c>
      <c r="I176" s="57">
        <v>0.53836379734488149</v>
      </c>
      <c r="J176" s="46">
        <v>41573860.219999999</v>
      </c>
      <c r="M176" s="57">
        <v>0.26668630665592657</v>
      </c>
      <c r="N176" s="46">
        <v>25239772.54999999</v>
      </c>
      <c r="Q176" s="57">
        <v>4.1903368177199831E-3</v>
      </c>
      <c r="R176" s="46">
        <v>557579.22</v>
      </c>
      <c r="U176" s="57">
        <v>2.3900430110959478E-2</v>
      </c>
      <c r="V176" s="46">
        <v>3603334.0199999991</v>
      </c>
      <c r="Y176" s="57">
        <v>0.13208241044118144</v>
      </c>
      <c r="Z176" s="46">
        <v>22005294.650000013</v>
      </c>
      <c r="AC176" s="57">
        <v>0.17513256570518065</v>
      </c>
      <c r="AD176" s="46">
        <v>32976170.699999981</v>
      </c>
      <c r="AG176" s="57">
        <v>6.8931381837635086E-2</v>
      </c>
      <c r="AH176" s="46">
        <v>16676558.860000005</v>
      </c>
      <c r="AK176" s="57">
        <v>3.0547148781634827E-4</v>
      </c>
      <c r="AL176" s="46">
        <v>81301.469999999958</v>
      </c>
      <c r="AO176" s="57">
        <v>1.3975736079860398E-4</v>
      </c>
      <c r="AP176" s="46">
        <v>39929.599999999977</v>
      </c>
      <c r="AS176" s="57">
        <v>3.2348463975174543E-3</v>
      </c>
      <c r="AT176" s="46">
        <v>999060.25</v>
      </c>
      <c r="AW176" s="57">
        <v>1.3641380037722884E-2</v>
      </c>
      <c r="AX176" s="46">
        <v>5071358.2399999984</v>
      </c>
      <c r="BA176" s="57">
        <v>1.93323172042398E-2</v>
      </c>
      <c r="BB176" s="46">
        <v>7737234.0400000047</v>
      </c>
    </row>
    <row r="177" spans="1:55">
      <c r="A177" s="100" t="s">
        <v>80</v>
      </c>
      <c r="B177" s="59" t="s">
        <v>80</v>
      </c>
      <c r="E177" s="57">
        <v>0.26417163698398882</v>
      </c>
      <c r="F177" s="140">
        <v>17843496.239999969</v>
      </c>
      <c r="I177" s="57">
        <v>1.3168011738401778E-3</v>
      </c>
      <c r="J177" s="46">
        <v>101686.8300000001</v>
      </c>
      <c r="M177" s="57">
        <v>1.9105328233360055E-2</v>
      </c>
      <c r="N177" s="46">
        <v>1808169.8500000003</v>
      </c>
      <c r="Q177" s="57">
        <v>0.12295502072955944</v>
      </c>
      <c r="R177" s="46">
        <v>16360776.600000001</v>
      </c>
      <c r="U177" s="57">
        <v>0.14804757966529883</v>
      </c>
      <c r="V177" s="46">
        <v>22320304.609999988</v>
      </c>
      <c r="Y177" s="57">
        <v>5.0478258644131024E-2</v>
      </c>
      <c r="Z177" s="46">
        <v>8409817.4100000001</v>
      </c>
      <c r="AC177" s="57">
        <v>2.3001713297630377E-4</v>
      </c>
      <c r="AD177" s="46">
        <v>43310.529999999941</v>
      </c>
      <c r="AG177" s="57">
        <v>1.0679459360973988E-4</v>
      </c>
      <c r="AH177" s="46">
        <v>25836.799999999959</v>
      </c>
      <c r="AK177" s="57">
        <v>2.4168112811144703E-3</v>
      </c>
      <c r="AL177" s="46">
        <v>643236.17000000004</v>
      </c>
      <c r="AO177" s="57">
        <v>9.1724435307316034E-3</v>
      </c>
      <c r="AP177" s="46">
        <v>2620627.6299999994</v>
      </c>
      <c r="AS177" s="57">
        <v>1.1403752945841112E-2</v>
      </c>
      <c r="AT177" s="46">
        <v>3521971.3300000005</v>
      </c>
      <c r="AW177" s="57">
        <v>7.525070282166214E-3</v>
      </c>
      <c r="AX177" s="46">
        <v>2797541.5300000007</v>
      </c>
      <c r="BA177" s="57">
        <v>1.5335567001737037E-3</v>
      </c>
      <c r="BB177" s="46">
        <v>613764.35000000009</v>
      </c>
    </row>
    <row r="178" spans="1:55">
      <c r="A178" s="100" t="s">
        <v>81</v>
      </c>
      <c r="B178" s="59" t="s">
        <v>81</v>
      </c>
      <c r="E178" s="57">
        <v>1.6025845636358151E-2</v>
      </c>
      <c r="F178" s="140">
        <v>1082467.1399999999</v>
      </c>
      <c r="I178" s="57">
        <v>7.3268336799991771E-2</v>
      </c>
      <c r="J178" s="46">
        <v>5657972.5599999996</v>
      </c>
      <c r="M178" s="57">
        <v>0.10055664921130993</v>
      </c>
      <c r="N178" s="46">
        <v>9516900.1600000057</v>
      </c>
      <c r="Q178" s="57">
        <v>4.4367346037039755E-2</v>
      </c>
      <c r="R178" s="46">
        <v>5903656.7399999965</v>
      </c>
      <c r="U178" s="57">
        <v>1.9379727496533433E-4</v>
      </c>
      <c r="V178" s="46">
        <v>29217.729999999967</v>
      </c>
      <c r="Y178" s="57">
        <v>7.0491027404680806E-5</v>
      </c>
      <c r="Z178" s="46">
        <v>11743.999999999942</v>
      </c>
      <c r="AC178" s="57">
        <v>2.1823670350984915E-3</v>
      </c>
      <c r="AD178" s="46">
        <v>410923.62000000005</v>
      </c>
      <c r="AG178" s="57">
        <v>7.8670469598689299E-3</v>
      </c>
      <c r="AH178" s="46">
        <v>1903273.4899999993</v>
      </c>
      <c r="AK178" s="57">
        <v>9.3058871918637424E-3</v>
      </c>
      <c r="AL178" s="46">
        <v>2476768.9899999988</v>
      </c>
      <c r="AO178" s="57">
        <v>3.3955096214152254E-3</v>
      </c>
      <c r="AP178" s="46">
        <v>970119.5</v>
      </c>
      <c r="AS178" s="57">
        <v>5.8693139889696728E-4</v>
      </c>
      <c r="AT178" s="46">
        <v>181269.7600000001</v>
      </c>
      <c r="AW178" s="57">
        <v>1.6027118080465911E-4</v>
      </c>
      <c r="AX178" s="46">
        <v>59582.869999999995</v>
      </c>
      <c r="BA178" s="57">
        <v>0</v>
      </c>
      <c r="BB178" s="46">
        <v>0</v>
      </c>
    </row>
    <row r="179" spans="1:55" ht="13.5" thickBot="1">
      <c r="A179" s="100" t="s">
        <v>198</v>
      </c>
      <c r="B179" s="59" t="s">
        <v>96</v>
      </c>
      <c r="E179" s="57">
        <v>3.5274910150926486E-2</v>
      </c>
      <c r="F179" s="140">
        <v>2382646.8799999994</v>
      </c>
      <c r="I179" s="57">
        <v>2.6384892580795043E-3</v>
      </c>
      <c r="J179" s="46">
        <v>203751.03999999995</v>
      </c>
      <c r="M179" s="57">
        <v>0</v>
      </c>
      <c r="N179" s="46">
        <v>0</v>
      </c>
      <c r="Q179" s="57">
        <v>0</v>
      </c>
      <c r="R179" s="46">
        <v>0</v>
      </c>
      <c r="U179" s="57">
        <v>0</v>
      </c>
      <c r="V179" s="46">
        <v>0</v>
      </c>
      <c r="Y179" s="57">
        <v>0</v>
      </c>
      <c r="Z179" s="46">
        <v>0</v>
      </c>
      <c r="AC179" s="57">
        <v>4.2254973908178176E-4</v>
      </c>
      <c r="AD179" s="46">
        <v>79563</v>
      </c>
      <c r="AG179" s="57">
        <v>1.472024639277225E-4</v>
      </c>
      <c r="AH179" s="46">
        <v>35612.67</v>
      </c>
      <c r="AK179" s="57">
        <v>0</v>
      </c>
      <c r="AL179" s="46">
        <v>0</v>
      </c>
      <c r="AO179" s="57">
        <v>0</v>
      </c>
      <c r="AP179" s="46">
        <v>0</v>
      </c>
      <c r="AS179" s="57">
        <v>0</v>
      </c>
      <c r="AT179" s="46">
        <v>0</v>
      </c>
      <c r="AW179" s="57">
        <v>0</v>
      </c>
      <c r="AX179" s="46">
        <v>0</v>
      </c>
      <c r="BA179" s="57">
        <v>0</v>
      </c>
      <c r="BB179" s="46">
        <v>0</v>
      </c>
    </row>
    <row r="180" spans="1:55" ht="13.5" thickBot="1">
      <c r="A180" s="100" t="s">
        <v>96</v>
      </c>
      <c r="B180" s="99" t="s">
        <v>37</v>
      </c>
      <c r="C180" s="99"/>
      <c r="D180" s="99"/>
      <c r="E180" s="58">
        <v>1</v>
      </c>
      <c r="F180" s="151">
        <v>67545087.139999986</v>
      </c>
      <c r="G180" s="126">
        <v>0</v>
      </c>
      <c r="H180" s="99"/>
      <c r="I180" s="58">
        <v>0.99999999999999989</v>
      </c>
      <c r="J180" s="56">
        <v>77222614.940000042</v>
      </c>
      <c r="K180" s="126">
        <v>0</v>
      </c>
      <c r="L180" s="99"/>
      <c r="M180" s="58">
        <v>1.0000000000000002</v>
      </c>
      <c r="N180" s="56">
        <v>94642176.669999957</v>
      </c>
      <c r="O180" s="126">
        <v>0</v>
      </c>
      <c r="P180" s="99"/>
      <c r="Q180" s="58">
        <v>1</v>
      </c>
      <c r="R180" s="56">
        <v>133063103.09999998</v>
      </c>
      <c r="S180" s="126">
        <v>0</v>
      </c>
      <c r="T180" s="99"/>
      <c r="U180" s="58">
        <v>0.99999999999999989</v>
      </c>
      <c r="V180" s="56">
        <v>150764400.6099999</v>
      </c>
      <c r="W180" s="126">
        <v>0</v>
      </c>
      <c r="X180" s="99"/>
      <c r="Y180" s="58">
        <v>1</v>
      </c>
      <c r="Z180" s="56">
        <v>166602763.96000019</v>
      </c>
      <c r="AA180" s="126">
        <v>0</v>
      </c>
      <c r="AB180" s="99"/>
      <c r="AC180" s="58">
        <v>0.99999999999999989</v>
      </c>
      <c r="AD180" s="56">
        <v>188292626.02999997</v>
      </c>
      <c r="AE180" s="126">
        <v>0</v>
      </c>
      <c r="AF180" s="99"/>
      <c r="AG180" s="58">
        <v>1.0000000000000002</v>
      </c>
      <c r="AH180" s="56">
        <v>241929849.87999985</v>
      </c>
      <c r="AI180" s="126">
        <v>0</v>
      </c>
      <c r="AJ180" s="99"/>
      <c r="AK180" s="58">
        <v>1.0000000000000002</v>
      </c>
      <c r="AL180" s="56">
        <v>266150764.44999999</v>
      </c>
      <c r="AM180" s="126">
        <v>0</v>
      </c>
      <c r="AN180" s="99"/>
      <c r="AO180" s="58">
        <v>1.0000000000000002</v>
      </c>
      <c r="AP180" s="56">
        <v>285706597.28999996</v>
      </c>
      <c r="AQ180" s="126">
        <v>0</v>
      </c>
      <c r="AR180" s="99"/>
      <c r="AS180" s="58">
        <v>1</v>
      </c>
      <c r="AT180" s="56">
        <v>308843180.54999995</v>
      </c>
      <c r="AU180" s="126">
        <v>0</v>
      </c>
      <c r="AV180" s="99"/>
      <c r="AW180" s="58">
        <v>1</v>
      </c>
      <c r="AX180" s="56">
        <v>371762844.0800001</v>
      </c>
      <c r="AY180" s="126">
        <v>0</v>
      </c>
      <c r="AZ180" s="99"/>
      <c r="BA180" s="58">
        <v>0.99999999999999989</v>
      </c>
      <c r="BB180" s="56">
        <v>400222795.76000023</v>
      </c>
      <c r="BC180" s="126">
        <v>0</v>
      </c>
    </row>
    <row r="181" spans="1:55">
      <c r="A181" s="100"/>
      <c r="F181" s="137"/>
    </row>
    <row r="182" spans="1:55">
      <c r="A182" s="100"/>
      <c r="B182" s="123" t="s">
        <v>103</v>
      </c>
      <c r="C182" s="123"/>
      <c r="F182" s="137"/>
    </row>
    <row r="183" spans="1:55">
      <c r="A183" s="96" t="s">
        <v>199</v>
      </c>
      <c r="B183" s="59" t="s">
        <v>146</v>
      </c>
      <c r="E183" s="23">
        <v>0.40193169717480015</v>
      </c>
      <c r="F183" s="140">
        <v>27148511.509999979</v>
      </c>
      <c r="I183" s="23">
        <v>0.30698275185862256</v>
      </c>
      <c r="J183" s="46">
        <v>23706010.839999989</v>
      </c>
      <c r="M183" s="23">
        <v>0.30899048298484155</v>
      </c>
      <c r="N183" s="46">
        <v>29243531.880000021</v>
      </c>
      <c r="Q183" s="23">
        <v>0.22544164303349998</v>
      </c>
      <c r="R183" s="46">
        <v>29997964.590000015</v>
      </c>
      <c r="U183" s="23">
        <v>0.18927162953949525</v>
      </c>
      <c r="V183" s="46">
        <v>28535423.779999979</v>
      </c>
      <c r="Y183" s="23">
        <v>0.15383185092987592</v>
      </c>
      <c r="Z183" s="46">
        <v>25628811.550000008</v>
      </c>
      <c r="AC183" s="23">
        <v>0.12154929203841218</v>
      </c>
      <c r="AD183" s="46">
        <v>22886835.390000008</v>
      </c>
      <c r="AG183" s="23">
        <v>8.1456715654454379E-2</v>
      </c>
      <c r="AH183" s="46">
        <v>19706810.989999983</v>
      </c>
      <c r="AK183" s="23">
        <v>6.1026421297585003E-2</v>
      </c>
      <c r="AL183" s="46">
        <v>16242228.679999998</v>
      </c>
      <c r="AO183" s="23">
        <v>5.0912476498522624E-2</v>
      </c>
      <c r="AP183" s="46">
        <v>14546030.419999991</v>
      </c>
      <c r="AS183" s="23">
        <v>4.9302344972887838E-2</v>
      </c>
      <c r="AT183" s="46">
        <v>15226693.02999999</v>
      </c>
      <c r="AW183" s="23">
        <v>4.0944191552194115E-2</v>
      </c>
      <c r="AX183" s="46">
        <v>15221529.100000005</v>
      </c>
      <c r="BA183" s="23">
        <v>3.1444269999919311E-2</v>
      </c>
      <c r="BB183" s="46">
        <v>12584713.650000002</v>
      </c>
    </row>
    <row r="184" spans="1:55">
      <c r="A184" s="96" t="s">
        <v>200</v>
      </c>
      <c r="B184" s="59" t="s">
        <v>147</v>
      </c>
      <c r="E184" s="23">
        <v>0.56180799073287024</v>
      </c>
      <c r="F184" s="140">
        <v>37947369.69000005</v>
      </c>
      <c r="I184" s="23">
        <v>0.63499390804234823</v>
      </c>
      <c r="J184" s="46">
        <v>49035890.050000042</v>
      </c>
      <c r="M184" s="23">
        <v>0.59589871846086739</v>
      </c>
      <c r="N184" s="46">
        <v>56397151.790000044</v>
      </c>
      <c r="Q184" s="23">
        <v>0.44873528595771961</v>
      </c>
      <c r="R184" s="46">
        <v>59710109.620000042</v>
      </c>
      <c r="U184" s="23">
        <v>0.36661151390094088</v>
      </c>
      <c r="V184" s="46">
        <v>55271965.150000051</v>
      </c>
      <c r="Y184" s="23">
        <v>0.30827272578941717</v>
      </c>
      <c r="Z184" s="46">
        <v>51359088.170000039</v>
      </c>
      <c r="AC184" s="23">
        <v>0.32826994669537318</v>
      </c>
      <c r="AD184" s="46">
        <v>61810810.309999958</v>
      </c>
      <c r="AG184" s="23">
        <v>0.26617136191313528</v>
      </c>
      <c r="AH184" s="46">
        <v>64394797.629999936</v>
      </c>
      <c r="AK184" s="23">
        <v>0.23993245573411318</v>
      </c>
      <c r="AL184" s="46">
        <v>63858206.509999961</v>
      </c>
      <c r="AO184" s="23">
        <v>0.19799383653217417</v>
      </c>
      <c r="AP184" s="46">
        <v>56568145.31999997</v>
      </c>
      <c r="AS184" s="23">
        <v>0.1591232534663134</v>
      </c>
      <c r="AT184" s="46">
        <v>49144131.700000063</v>
      </c>
      <c r="AW184" s="23">
        <v>0.10385062642702383</v>
      </c>
      <c r="AX184" s="46">
        <v>38607804.240000017</v>
      </c>
      <c r="BA184" s="23">
        <v>8.7396246991825743E-2</v>
      </c>
      <c r="BB184" s="46">
        <v>34977970.309999995</v>
      </c>
    </row>
    <row r="185" spans="1:55">
      <c r="A185" s="96" t="s">
        <v>201</v>
      </c>
      <c r="B185" s="59" t="s">
        <v>148</v>
      </c>
      <c r="E185" s="23">
        <v>3.6260312092329612E-2</v>
      </c>
      <c r="F185" s="140">
        <v>2449205.9400000004</v>
      </c>
      <c r="I185" s="23">
        <v>5.802334009902925E-2</v>
      </c>
      <c r="J185" s="46">
        <v>4480714.0499999989</v>
      </c>
      <c r="M185" s="23">
        <v>9.5110798554291096E-2</v>
      </c>
      <c r="N185" s="46">
        <v>9001493.0000000037</v>
      </c>
      <c r="Q185" s="23">
        <v>0.30913460787913921</v>
      </c>
      <c r="R185" s="46">
        <v>41134410.199999988</v>
      </c>
      <c r="U185" s="23">
        <v>0.41936032846076515</v>
      </c>
      <c r="V185" s="46">
        <v>63224608.560000002</v>
      </c>
      <c r="Y185" s="23">
        <v>0.49751920484284812</v>
      </c>
      <c r="Z185" s="46">
        <v>82888074.649999857</v>
      </c>
      <c r="AC185" s="23">
        <v>0.47850743855282379</v>
      </c>
      <c r="AD185" s="46">
        <v>90099422.180000082</v>
      </c>
      <c r="AG185" s="23">
        <v>0.39774078232896398</v>
      </c>
      <c r="AH185" s="46">
        <v>96225367.759999961</v>
      </c>
      <c r="AK185" s="23">
        <v>0.34039808146791911</v>
      </c>
      <c r="AL185" s="46">
        <v>90597209.599999979</v>
      </c>
      <c r="AO185" s="23">
        <v>0.30220320597763811</v>
      </c>
      <c r="AP185" s="46">
        <v>86341449.669999957</v>
      </c>
      <c r="AS185" s="23">
        <v>0.33136206361348469</v>
      </c>
      <c r="AT185" s="46">
        <v>102338913.64000009</v>
      </c>
      <c r="AW185" s="23">
        <v>0.28338471637937335</v>
      </c>
      <c r="AX185" s="46">
        <v>105351908.13000007</v>
      </c>
      <c r="BA185" s="23">
        <v>0.25470614312816287</v>
      </c>
      <c r="BB185" s="46">
        <v>101939204.70000008</v>
      </c>
    </row>
    <row r="186" spans="1:55">
      <c r="A186" s="96" t="s">
        <v>202</v>
      </c>
      <c r="B186" s="59" t="s">
        <v>149</v>
      </c>
      <c r="E186" s="23">
        <v>0</v>
      </c>
      <c r="F186" s="140">
        <v>0</v>
      </c>
      <c r="I186" s="23">
        <v>0</v>
      </c>
      <c r="J186" s="46">
        <v>0</v>
      </c>
      <c r="M186" s="23">
        <v>0</v>
      </c>
      <c r="N186" s="46">
        <v>0</v>
      </c>
      <c r="Q186" s="23">
        <v>1.6688463129641229E-2</v>
      </c>
      <c r="R186" s="46">
        <v>2220618.69</v>
      </c>
      <c r="U186" s="23">
        <v>2.4756528098798636E-2</v>
      </c>
      <c r="V186" s="46">
        <v>3732403.12</v>
      </c>
      <c r="Y186" s="23">
        <v>4.0376218437858893E-2</v>
      </c>
      <c r="Z186" s="46">
        <v>6726789.5900000008</v>
      </c>
      <c r="AC186" s="23">
        <v>7.1673322713390761E-2</v>
      </c>
      <c r="AD186" s="46">
        <v>13495558.149999997</v>
      </c>
      <c r="AG186" s="23">
        <v>0.24329162763170817</v>
      </c>
      <c r="AH186" s="46">
        <v>58859506.949999988</v>
      </c>
      <c r="AK186" s="23">
        <v>0.33785524808023881</v>
      </c>
      <c r="AL186" s="46">
        <v>89920432.549999893</v>
      </c>
      <c r="AO186" s="23">
        <v>0.414659385375511</v>
      </c>
      <c r="AP186" s="46">
        <v>118470922.03000002</v>
      </c>
      <c r="AS186" s="23">
        <v>0.40210479816598943</v>
      </c>
      <c r="AT186" s="46">
        <v>124187324.78000003</v>
      </c>
      <c r="AW186" s="23">
        <v>0.35959668675558215</v>
      </c>
      <c r="AX186" s="46">
        <v>133684686.99000019</v>
      </c>
      <c r="BA186" s="23">
        <v>0.3246945979257182</v>
      </c>
      <c r="BB186" s="46">
        <v>129950179.75000006</v>
      </c>
    </row>
    <row r="187" spans="1:55">
      <c r="A187" s="96" t="s">
        <v>203</v>
      </c>
      <c r="B187" s="59" t="s">
        <v>150</v>
      </c>
      <c r="E187" s="23">
        <v>0</v>
      </c>
      <c r="F187" s="140">
        <v>0</v>
      </c>
      <c r="I187" s="23">
        <v>0</v>
      </c>
      <c r="J187" s="46">
        <v>0</v>
      </c>
      <c r="M187" s="23">
        <v>0</v>
      </c>
      <c r="N187" s="46">
        <v>0</v>
      </c>
      <c r="Q187" s="23">
        <v>0</v>
      </c>
      <c r="R187" s="46">
        <v>0</v>
      </c>
      <c r="U187" s="23">
        <v>0</v>
      </c>
      <c r="V187" s="46">
        <v>0</v>
      </c>
      <c r="Y187" s="23">
        <v>0</v>
      </c>
      <c r="Z187" s="46">
        <v>0</v>
      </c>
      <c r="AC187" s="23">
        <v>0</v>
      </c>
      <c r="AD187" s="46">
        <v>0</v>
      </c>
      <c r="AG187" s="23">
        <v>1.1339512471738162E-2</v>
      </c>
      <c r="AH187" s="46">
        <v>2743366.55</v>
      </c>
      <c r="AK187" s="23">
        <v>2.0787793420143988E-2</v>
      </c>
      <c r="AL187" s="46">
        <v>5532687.1099999985</v>
      </c>
      <c r="AO187" s="23">
        <v>3.423109561615402E-2</v>
      </c>
      <c r="AP187" s="46">
        <v>9780049.8499999996</v>
      </c>
      <c r="AS187" s="23">
        <v>5.8107539781324762E-2</v>
      </c>
      <c r="AT187" s="46">
        <v>17946117.399999999</v>
      </c>
      <c r="AW187" s="23">
        <v>0.20342662370456202</v>
      </c>
      <c r="AX187" s="46">
        <v>75626460.189999983</v>
      </c>
      <c r="BA187" s="23">
        <v>0.28525330568241963</v>
      </c>
      <c r="BB187" s="46">
        <v>114164875.4999999</v>
      </c>
    </row>
    <row r="188" spans="1:55" ht="13.5" thickBot="1">
      <c r="A188" s="125" t="s">
        <v>104</v>
      </c>
      <c r="B188" s="59" t="s">
        <v>104</v>
      </c>
      <c r="E188" s="23">
        <v>0</v>
      </c>
      <c r="F188" s="140">
        <v>0</v>
      </c>
      <c r="I188" s="23">
        <v>0</v>
      </c>
      <c r="J188" s="46">
        <v>0</v>
      </c>
      <c r="M188" s="23">
        <v>0</v>
      </c>
      <c r="N188" s="46">
        <v>0</v>
      </c>
      <c r="Q188" s="23">
        <v>0</v>
      </c>
      <c r="R188" s="46">
        <v>0</v>
      </c>
      <c r="U188" s="23">
        <v>0</v>
      </c>
      <c r="V188" s="46">
        <v>0</v>
      </c>
      <c r="Y188" s="23">
        <v>0</v>
      </c>
      <c r="Z188" s="46">
        <v>0</v>
      </c>
      <c r="AC188" s="23">
        <v>0</v>
      </c>
      <c r="AD188" s="46">
        <v>0</v>
      </c>
      <c r="AG188" s="23">
        <v>0</v>
      </c>
      <c r="AH188" s="46">
        <v>0</v>
      </c>
      <c r="AK188" s="23">
        <v>0</v>
      </c>
      <c r="AL188" s="46">
        <v>0</v>
      </c>
      <c r="AO188" s="23">
        <v>0</v>
      </c>
      <c r="AP188" s="46">
        <v>0</v>
      </c>
      <c r="AS188" s="23">
        <v>0</v>
      </c>
      <c r="AT188" s="46">
        <v>0</v>
      </c>
      <c r="AW188" s="23">
        <v>8.7971551812644974E-3</v>
      </c>
      <c r="AX188" s="46">
        <v>3270455.4299999997</v>
      </c>
      <c r="BA188" s="23">
        <v>1.6505436271954142E-2</v>
      </c>
      <c r="BB188" s="46">
        <v>6605851.8499999996</v>
      </c>
    </row>
    <row r="189" spans="1:55" ht="13.5" thickBot="1">
      <c r="A189" s="125"/>
      <c r="E189" s="24">
        <v>1</v>
      </c>
      <c r="F189" s="150">
        <v>67545087.14000003</v>
      </c>
      <c r="G189" s="126">
        <v>0</v>
      </c>
      <c r="I189" s="24">
        <v>1</v>
      </c>
      <c r="J189" s="55">
        <v>77222614.940000027</v>
      </c>
      <c r="K189" s="126">
        <v>0</v>
      </c>
      <c r="M189" s="24">
        <v>1</v>
      </c>
      <c r="N189" s="55">
        <v>94642176.670000061</v>
      </c>
      <c r="O189" s="126">
        <v>0</v>
      </c>
      <c r="Q189" s="24">
        <v>1</v>
      </c>
      <c r="R189" s="55">
        <v>133063103.10000004</v>
      </c>
      <c r="S189" s="126">
        <v>0</v>
      </c>
      <c r="U189" s="24">
        <v>1</v>
      </c>
      <c r="V189" s="55">
        <v>150764400.61000004</v>
      </c>
      <c r="W189" s="126">
        <v>0</v>
      </c>
      <c r="Y189" s="24">
        <v>1</v>
      </c>
      <c r="Z189" s="55">
        <v>166602763.95999989</v>
      </c>
      <c r="AA189" s="126">
        <v>2.9802322387695313E-7</v>
      </c>
      <c r="AC189" s="24">
        <v>1</v>
      </c>
      <c r="AD189" s="55">
        <v>188292626.03000006</v>
      </c>
      <c r="AE189" s="126">
        <v>0</v>
      </c>
      <c r="AG189" s="24">
        <v>1</v>
      </c>
      <c r="AH189" s="55">
        <v>241929849.87999988</v>
      </c>
      <c r="AI189" s="126">
        <v>0</v>
      </c>
      <c r="AK189" s="24">
        <v>1</v>
      </c>
      <c r="AL189" s="55">
        <v>266150764.44999981</v>
      </c>
      <c r="AM189" s="126">
        <v>0</v>
      </c>
      <c r="AO189" s="24">
        <v>1</v>
      </c>
      <c r="AP189" s="55">
        <v>285706597.28999996</v>
      </c>
      <c r="AQ189" s="126">
        <v>0</v>
      </c>
      <c r="AS189" s="24">
        <v>1</v>
      </c>
      <c r="AT189" s="55">
        <v>308843180.55000013</v>
      </c>
      <c r="AU189" s="126">
        <v>0</v>
      </c>
      <c r="AW189" s="24">
        <v>0.99999999999999989</v>
      </c>
      <c r="AX189" s="55">
        <v>371762844.08000028</v>
      </c>
      <c r="AY189" s="126">
        <v>0</v>
      </c>
      <c r="BA189" s="24">
        <v>0.99999999999999978</v>
      </c>
      <c r="BB189" s="55">
        <v>400222795.76000005</v>
      </c>
      <c r="BC189" s="126">
        <v>0</v>
      </c>
    </row>
    <row r="190" spans="1:55">
      <c r="A190" s="134"/>
      <c r="E190" s="23"/>
      <c r="F190" s="137"/>
      <c r="I190" s="23"/>
      <c r="M190" s="23"/>
      <c r="Q190" s="23"/>
      <c r="U190" s="23"/>
      <c r="Y190" s="23"/>
      <c r="AC190" s="23"/>
      <c r="AG190" s="23"/>
      <c r="AK190" s="23"/>
      <c r="AO190" s="23"/>
      <c r="AS190" s="23"/>
      <c r="AW190" s="23"/>
      <c r="BA190" s="23"/>
    </row>
    <row r="191" spans="1:55">
      <c r="A191" s="134"/>
      <c r="B191" s="123" t="s">
        <v>105</v>
      </c>
      <c r="C191" s="123"/>
      <c r="E191" s="23"/>
      <c r="F191" s="137"/>
      <c r="I191" s="23"/>
      <c r="M191" s="23"/>
      <c r="Q191" s="23"/>
      <c r="U191" s="23"/>
      <c r="Y191" s="23"/>
      <c r="AC191" s="23"/>
      <c r="AG191" s="23"/>
      <c r="AK191" s="23"/>
      <c r="AO191" s="23"/>
      <c r="AS191" s="23"/>
      <c r="AW191" s="23"/>
      <c r="BA191" s="23"/>
    </row>
    <row r="192" spans="1:55">
      <c r="A192" s="117" t="s">
        <v>143</v>
      </c>
      <c r="B192" s="59" t="s">
        <v>143</v>
      </c>
      <c r="E192" s="25">
        <v>1.4738140731636917E-4</v>
      </c>
      <c r="F192" s="140">
        <v>9954.89</v>
      </c>
      <c r="I192" s="25">
        <v>1.2891158901747493E-4</v>
      </c>
      <c r="J192" s="46">
        <v>9954.89</v>
      </c>
      <c r="M192" s="25">
        <v>1.0518502796814424E-4</v>
      </c>
      <c r="N192" s="46">
        <v>9954.94</v>
      </c>
      <c r="Q192" s="25">
        <v>1.4811032916607186E-4</v>
      </c>
      <c r="R192" s="46">
        <v>19708.02</v>
      </c>
      <c r="U192" s="25">
        <v>1.3072064705103056E-4</v>
      </c>
      <c r="V192" s="46">
        <v>19708.02</v>
      </c>
      <c r="Y192" s="25">
        <v>1.5473530803000024E-4</v>
      </c>
      <c r="Z192" s="46">
        <v>25779.33</v>
      </c>
      <c r="AC192" s="25">
        <v>1.6879455489104552E-4</v>
      </c>
      <c r="AD192" s="46">
        <v>31782.77</v>
      </c>
      <c r="AG192" s="25">
        <v>3.5160258249319903E-4</v>
      </c>
      <c r="AH192" s="46">
        <v>85063.16</v>
      </c>
      <c r="AK192" s="25">
        <v>3.5534611443044449E-4</v>
      </c>
      <c r="AL192" s="46">
        <v>94575.64</v>
      </c>
      <c r="AO192" s="25">
        <v>3.4347964286029716E-4</v>
      </c>
      <c r="AP192" s="46">
        <v>98134.399999999994</v>
      </c>
      <c r="AS192" s="25">
        <v>3.4958560460272392E-4</v>
      </c>
      <c r="AT192" s="46">
        <v>107967.13</v>
      </c>
      <c r="AW192" s="25">
        <v>4.3535469608461361E-4</v>
      </c>
      <c r="AX192" s="46">
        <v>161848.70000000001</v>
      </c>
      <c r="BA192" s="25">
        <v>4.3081004337242772E-4</v>
      </c>
      <c r="BB192" s="46">
        <v>172420</v>
      </c>
    </row>
    <row r="193" spans="1:55">
      <c r="A193" s="117" t="s">
        <v>106</v>
      </c>
      <c r="B193" s="59" t="s">
        <v>106</v>
      </c>
      <c r="E193" s="25">
        <v>3.4375096669687958E-3</v>
      </c>
      <c r="F193" s="140">
        <v>232186.88999999996</v>
      </c>
      <c r="I193" s="25">
        <v>3.4057286224293717E-3</v>
      </c>
      <c r="J193" s="46">
        <v>262999.27</v>
      </c>
      <c r="M193" s="25">
        <v>2.3727090595453437E-3</v>
      </c>
      <c r="N193" s="46">
        <v>224558.35</v>
      </c>
      <c r="Q193" s="25">
        <v>4.0822659876778326E-3</v>
      </c>
      <c r="R193" s="46">
        <v>543198.98</v>
      </c>
      <c r="U193" s="25">
        <v>3.9234435158876958E-3</v>
      </c>
      <c r="V193" s="46">
        <v>591515.60999999987</v>
      </c>
      <c r="Y193" s="25">
        <v>3.731895709420981E-3</v>
      </c>
      <c r="Z193" s="46">
        <v>621744.1399999999</v>
      </c>
      <c r="AC193" s="25">
        <v>3.3276859174515322E-3</v>
      </c>
      <c r="AD193" s="46">
        <v>626578.72</v>
      </c>
      <c r="AG193" s="25">
        <v>3.8296010618762075E-3</v>
      </c>
      <c r="AH193" s="46">
        <v>926494.81</v>
      </c>
      <c r="AK193" s="25">
        <v>3.7029445398611546E-3</v>
      </c>
      <c r="AL193" s="46">
        <v>985541.52</v>
      </c>
      <c r="AO193" s="25">
        <v>3.6963010655580767E-3</v>
      </c>
      <c r="AP193" s="46">
        <v>1056057.5999999999</v>
      </c>
      <c r="AS193" s="25">
        <v>3.4721470880150862E-3</v>
      </c>
      <c r="AT193" s="46">
        <v>1072348.9500000002</v>
      </c>
      <c r="AW193" s="25">
        <v>4.5313422436522258E-3</v>
      </c>
      <c r="AX193" s="46">
        <v>1684584.68</v>
      </c>
      <c r="BA193" s="25">
        <v>4.5007721176386567E-3</v>
      </c>
      <c r="BB193" s="46">
        <v>1801311.6</v>
      </c>
    </row>
    <row r="194" spans="1:55">
      <c r="A194" s="117" t="s">
        <v>107</v>
      </c>
      <c r="B194" s="59" t="s">
        <v>107</v>
      </c>
      <c r="E194" s="25">
        <v>1.9847433274034536E-2</v>
      </c>
      <c r="F194" s="140">
        <v>1340596.6099999996</v>
      </c>
      <c r="I194" s="25">
        <v>1.9444610897554775E-2</v>
      </c>
      <c r="J194" s="46">
        <v>1501563.7000000002</v>
      </c>
      <c r="M194" s="25">
        <v>1.32768123495442E-2</v>
      </c>
      <c r="N194" s="46">
        <v>1256546.4200000002</v>
      </c>
      <c r="Q194" s="25">
        <v>1.8801999891132817E-2</v>
      </c>
      <c r="R194" s="46">
        <v>2501852.4500000002</v>
      </c>
      <c r="U194" s="25">
        <v>1.8790158343335708E-2</v>
      </c>
      <c r="V194" s="46">
        <v>2832886.9600000004</v>
      </c>
      <c r="Y194" s="25">
        <v>1.8195242491461983E-2</v>
      </c>
      <c r="Z194" s="46">
        <v>3031377.6900000004</v>
      </c>
      <c r="AC194" s="25">
        <v>1.6989689917492053E-2</v>
      </c>
      <c r="AD194" s="46">
        <v>3199033.3299999991</v>
      </c>
      <c r="AG194" s="25">
        <v>2.1139933177062649E-2</v>
      </c>
      <c r="AH194" s="46">
        <v>5114380.8600000013</v>
      </c>
      <c r="AK194" s="25">
        <v>2.1410904987539666E-2</v>
      </c>
      <c r="AL194" s="46">
        <v>5698528.7300000004</v>
      </c>
      <c r="AO194" s="25">
        <v>2.1392505976318674E-2</v>
      </c>
      <c r="AP194" s="46">
        <v>6111980.0900000008</v>
      </c>
      <c r="AS194" s="25">
        <v>2.0774291692548099E-2</v>
      </c>
      <c r="AT194" s="46">
        <v>6415998.3199999994</v>
      </c>
      <c r="AW194" s="25">
        <v>2.3789908864848275E-2</v>
      </c>
      <c r="AX194" s="46">
        <v>8844204.1799999997</v>
      </c>
      <c r="BA194" s="25">
        <v>2.3761402175858894E-2</v>
      </c>
      <c r="BB194" s="46">
        <v>9509854.8100000005</v>
      </c>
    </row>
    <row r="195" spans="1:55">
      <c r="A195" s="117" t="s">
        <v>144</v>
      </c>
      <c r="B195" s="59" t="s">
        <v>144</v>
      </c>
      <c r="E195" s="25">
        <v>7.5626042785500405E-2</v>
      </c>
      <c r="F195" s="140">
        <v>5108167.6499999985</v>
      </c>
      <c r="I195" s="25">
        <v>7.1542423864984953E-2</v>
      </c>
      <c r="J195" s="46">
        <v>5524693.0499999989</v>
      </c>
      <c r="M195" s="25">
        <v>4.2501589053953431E-2</v>
      </c>
      <c r="N195" s="46">
        <v>4022442.8999999994</v>
      </c>
      <c r="Q195" s="25">
        <v>5.5089057291043894E-2</v>
      </c>
      <c r="R195" s="46">
        <v>7330320.9099999964</v>
      </c>
      <c r="U195" s="25">
        <v>5.0678490141479772E-2</v>
      </c>
      <c r="V195" s="46">
        <v>7640512.1899999976</v>
      </c>
      <c r="Y195" s="25">
        <v>5.0443665220450656E-2</v>
      </c>
      <c r="Z195" s="46">
        <v>8404054.0499999952</v>
      </c>
      <c r="AC195" s="25">
        <v>4.8871329132845802E-2</v>
      </c>
      <c r="AD195" s="46">
        <v>9202110.8999999966</v>
      </c>
      <c r="AG195" s="25">
        <v>6.1078207163478886E-2</v>
      </c>
      <c r="AH195" s="46">
        <v>14776641.489999996</v>
      </c>
      <c r="AK195" s="25">
        <v>5.8242137015962238E-2</v>
      </c>
      <c r="AL195" s="46">
        <v>15501189.289999994</v>
      </c>
      <c r="AO195" s="25">
        <v>5.9651767063330988E-2</v>
      </c>
      <c r="AP195" s="46">
        <v>17042903.390000001</v>
      </c>
      <c r="AS195" s="25">
        <v>5.8987063782846377E-2</v>
      </c>
      <c r="AT195" s="46">
        <v>18217752.389999993</v>
      </c>
      <c r="AW195" s="25">
        <v>6.5353059798444399E-2</v>
      </c>
      <c r="AX195" s="46">
        <v>24295839.380000006</v>
      </c>
      <c r="BA195" s="25">
        <v>6.3449995100299014E-2</v>
      </c>
      <c r="BB195" s="46">
        <v>25394134.429999992</v>
      </c>
    </row>
    <row r="196" spans="1:55">
      <c r="A196" s="117" t="s">
        <v>108</v>
      </c>
      <c r="B196" s="59" t="s">
        <v>108</v>
      </c>
      <c r="E196" s="25">
        <v>0.13266705499138085</v>
      </c>
      <c r="F196" s="140">
        <v>8961007.790000001</v>
      </c>
      <c r="I196" s="25">
        <v>0.13831808956869815</v>
      </c>
      <c r="J196" s="46">
        <v>10681284.570000008</v>
      </c>
      <c r="M196" s="25">
        <v>0.11279835962800668</v>
      </c>
      <c r="N196" s="46">
        <v>10675482.280000005</v>
      </c>
      <c r="Q196" s="25">
        <v>0.12460552582739187</v>
      </c>
      <c r="R196" s="46">
        <v>16580397.929999994</v>
      </c>
      <c r="U196" s="25">
        <v>0.12515862878539769</v>
      </c>
      <c r="V196" s="46">
        <v>18869465.649999987</v>
      </c>
      <c r="Y196" s="25">
        <v>0.12471003221164101</v>
      </c>
      <c r="Z196" s="46">
        <v>20777036.060000006</v>
      </c>
      <c r="AC196" s="25">
        <v>0.12496852630995177</v>
      </c>
      <c r="AD196" s="46">
        <v>23530651.99000001</v>
      </c>
      <c r="AG196" s="25">
        <v>0.13051224475054002</v>
      </c>
      <c r="AH196" s="46">
        <v>31574807.779999983</v>
      </c>
      <c r="AK196" s="25">
        <v>0.13351152134930491</v>
      </c>
      <c r="AL196" s="46">
        <v>35534193.470000006</v>
      </c>
      <c r="AO196" s="25">
        <v>0.13252271837310214</v>
      </c>
      <c r="AP196" s="46">
        <v>37862614.93</v>
      </c>
      <c r="AS196" s="25">
        <v>0.13111769768684958</v>
      </c>
      <c r="AT196" s="46">
        <v>40494806.780000016</v>
      </c>
      <c r="AW196" s="25">
        <v>0.13445121282546438</v>
      </c>
      <c r="AX196" s="46">
        <v>49983965.270000011</v>
      </c>
      <c r="BA196" s="25">
        <v>0.1322238800503851</v>
      </c>
      <c r="BB196" s="46">
        <v>52919010.940000057</v>
      </c>
    </row>
    <row r="197" spans="1:55">
      <c r="A197" s="117" t="s">
        <v>109</v>
      </c>
      <c r="B197" s="59" t="s">
        <v>109</v>
      </c>
      <c r="E197" s="25">
        <v>0.18957127604943358</v>
      </c>
      <c r="F197" s="140">
        <v>12804608.359999999</v>
      </c>
      <c r="I197" s="25">
        <v>0.17996935769137257</v>
      </c>
      <c r="J197" s="46">
        <v>13897704.409999991</v>
      </c>
      <c r="M197" s="25">
        <v>0.16385824920398032</v>
      </c>
      <c r="N197" s="46">
        <v>15507901.369999995</v>
      </c>
      <c r="Q197" s="25">
        <v>0.16928655431304115</v>
      </c>
      <c r="R197" s="46">
        <v>22525794.229999993</v>
      </c>
      <c r="U197" s="25">
        <v>0.16362280160429174</v>
      </c>
      <c r="V197" s="46">
        <v>24668493.610000007</v>
      </c>
      <c r="Y197" s="25">
        <v>0.16421087105474697</v>
      </c>
      <c r="Z197" s="46">
        <v>27357984.98999998</v>
      </c>
      <c r="AC197" s="25">
        <v>0.16043975596360721</v>
      </c>
      <c r="AD197" s="46">
        <v>30209622.970000014</v>
      </c>
      <c r="AG197" s="25">
        <v>0.16364018350623868</v>
      </c>
      <c r="AH197" s="46">
        <v>39589445.030000001</v>
      </c>
      <c r="AK197" s="25">
        <v>0.16232165584523839</v>
      </c>
      <c r="AL197" s="46">
        <v>43202032.790000014</v>
      </c>
      <c r="AO197" s="25">
        <v>0.15963336980177029</v>
      </c>
      <c r="AP197" s="46">
        <v>45608306.900000051</v>
      </c>
      <c r="AS197" s="25">
        <v>0.16127314124695818</v>
      </c>
      <c r="AT197" s="46">
        <v>49808109.879999973</v>
      </c>
      <c r="AW197" s="25">
        <v>0.16221759008552919</v>
      </c>
      <c r="AX197" s="46">
        <v>60306472.649999954</v>
      </c>
      <c r="BA197" s="25">
        <v>0.16101709436022255</v>
      </c>
      <c r="BB197" s="46">
        <v>64442711.670000046</v>
      </c>
    </row>
    <row r="198" spans="1:55">
      <c r="A198" s="117" t="s">
        <v>110</v>
      </c>
      <c r="B198" s="59" t="s">
        <v>110</v>
      </c>
      <c r="E198" s="25">
        <v>0.16194848927098415</v>
      </c>
      <c r="F198" s="140">
        <v>10938824.819999991</v>
      </c>
      <c r="I198" s="25">
        <v>0.16652063906397405</v>
      </c>
      <c r="J198" s="46">
        <v>12859159.18999999</v>
      </c>
      <c r="M198" s="25">
        <v>0.20429768048782532</v>
      </c>
      <c r="N198" s="46">
        <v>19335177.169999979</v>
      </c>
      <c r="Q198" s="25">
        <v>0.19984946676025589</v>
      </c>
      <c r="R198" s="46">
        <v>26592590.20000001</v>
      </c>
      <c r="U198" s="25">
        <v>0.19969487185427107</v>
      </c>
      <c r="V198" s="46">
        <v>30106877.659999959</v>
      </c>
      <c r="Y198" s="25">
        <v>0.19691406312968837</v>
      </c>
      <c r="Z198" s="46">
        <v>32806427.179999981</v>
      </c>
      <c r="AC198" s="25">
        <v>0.20144771183953031</v>
      </c>
      <c r="AD198" s="46">
        <v>37931118.669999957</v>
      </c>
      <c r="AG198" s="25">
        <v>0.1996397673704042</v>
      </c>
      <c r="AH198" s="46">
        <v>48298818.95000004</v>
      </c>
      <c r="AK198" s="25">
        <v>0.19748773252114524</v>
      </c>
      <c r="AL198" s="46">
        <v>52561510.979999937</v>
      </c>
      <c r="AO198" s="25">
        <v>0.19710226328039707</v>
      </c>
      <c r="AP198" s="46">
        <v>56313416.959999986</v>
      </c>
      <c r="AS198" s="25">
        <v>0.197097804658002</v>
      </c>
      <c r="AT198" s="46">
        <v>60872312.86999996</v>
      </c>
      <c r="AW198" s="25">
        <v>0.19357579474648617</v>
      </c>
      <c r="AX198" s="46">
        <v>71964288.00000003</v>
      </c>
      <c r="BA198" s="25">
        <v>0.19027833213595022</v>
      </c>
      <c r="BB198" s="46">
        <v>76153726.059999898</v>
      </c>
    </row>
    <row r="199" spans="1:55">
      <c r="A199" s="117" t="s">
        <v>111</v>
      </c>
      <c r="B199" s="59" t="s">
        <v>111</v>
      </c>
      <c r="E199" s="25">
        <v>0.1635741648700462</v>
      </c>
      <c r="F199" s="140">
        <v>11048631.22000001</v>
      </c>
      <c r="I199" s="25">
        <v>0.16961540981455925</v>
      </c>
      <c r="J199" s="46">
        <v>13098145.480000004</v>
      </c>
      <c r="M199" s="25">
        <v>0.19687706047769188</v>
      </c>
      <c r="N199" s="46">
        <v>18632873.539999992</v>
      </c>
      <c r="Q199" s="25">
        <v>0.18013767063575978</v>
      </c>
      <c r="R199" s="46">
        <v>23969677.439999998</v>
      </c>
      <c r="U199" s="25">
        <v>0.18485420946350015</v>
      </c>
      <c r="V199" s="46">
        <v>27869434.090000007</v>
      </c>
      <c r="Y199" s="25">
        <v>0.18914668671142737</v>
      </c>
      <c r="Z199" s="46">
        <v>31512360.799999975</v>
      </c>
      <c r="AC199" s="25">
        <v>0.1922517444959973</v>
      </c>
      <c r="AD199" s="46">
        <v>36199585.829999998</v>
      </c>
      <c r="AG199" s="25">
        <v>0.17932904237124705</v>
      </c>
      <c r="AH199" s="46">
        <v>43385048.299999982</v>
      </c>
      <c r="AK199" s="25">
        <v>0.17996467956415801</v>
      </c>
      <c r="AL199" s="46">
        <v>47897737.039999954</v>
      </c>
      <c r="AO199" s="25">
        <v>0.18325287804557294</v>
      </c>
      <c r="AP199" s="46">
        <v>52356556.230000019</v>
      </c>
      <c r="AS199" s="25">
        <v>0.18300829741276931</v>
      </c>
      <c r="AT199" s="46">
        <v>56520864.640000023</v>
      </c>
      <c r="AW199" s="25">
        <v>0.17493608405364244</v>
      </c>
      <c r="AX199" s="46">
        <v>65034736.140000053</v>
      </c>
      <c r="BA199" s="25">
        <v>0.17702756954525525</v>
      </c>
      <c r="BB199" s="46">
        <v>70850468.809999943</v>
      </c>
    </row>
    <row r="200" spans="1:55">
      <c r="A200" s="117" t="s">
        <v>112</v>
      </c>
      <c r="B200" s="59" t="s">
        <v>112</v>
      </c>
      <c r="E200" s="25">
        <v>0.25318064768433401</v>
      </c>
      <c r="F200" s="140">
        <v>17101108.91</v>
      </c>
      <c r="I200" s="25">
        <v>0.2510548288874096</v>
      </c>
      <c r="J200" s="46">
        <v>19387110.380000018</v>
      </c>
      <c r="M200" s="25">
        <v>0.26391235471148417</v>
      </c>
      <c r="N200" s="46">
        <v>24977239.699999996</v>
      </c>
      <c r="Q200" s="25">
        <v>0.24799934896452844</v>
      </c>
      <c r="R200" s="46">
        <v>32999562.939999998</v>
      </c>
      <c r="U200" s="25">
        <v>0.25314667564478432</v>
      </c>
      <c r="V200" s="46">
        <v>38165506.820000023</v>
      </c>
      <c r="Y200" s="25">
        <v>0.2524928081631333</v>
      </c>
      <c r="Z200" s="46">
        <v>42065999.720000021</v>
      </c>
      <c r="AC200" s="25">
        <v>0.25153476186823087</v>
      </c>
      <c r="AD200" s="46">
        <v>47362140.849999987</v>
      </c>
      <c r="AG200" s="25">
        <v>0.24047941801665842</v>
      </c>
      <c r="AH200" s="46">
        <v>58179149.499999978</v>
      </c>
      <c r="AK200" s="25">
        <v>0.24300307806235946</v>
      </c>
      <c r="AL200" s="46">
        <v>64675454.99000001</v>
      </c>
      <c r="AO200" s="25">
        <v>0.24240471675108929</v>
      </c>
      <c r="AP200" s="46">
        <v>69256626.790000021</v>
      </c>
      <c r="AS200" s="25">
        <v>0.24391997082740818</v>
      </c>
      <c r="AT200" s="46">
        <v>75333019.589999974</v>
      </c>
      <c r="AW200" s="25">
        <v>0.24070965268584829</v>
      </c>
      <c r="AX200" s="46">
        <v>89486905.079999983</v>
      </c>
      <c r="BA200" s="25">
        <v>0.2473101444710171</v>
      </c>
      <c r="BB200" s="46">
        <v>98979157.440000042</v>
      </c>
    </row>
    <row r="201" spans="1:55" ht="13.5" thickBot="1">
      <c r="A201" s="117" t="s">
        <v>113</v>
      </c>
      <c r="B201" s="59" t="s">
        <v>113</v>
      </c>
      <c r="E201" s="25">
        <v>0</v>
      </c>
      <c r="F201" s="140">
        <v>0</v>
      </c>
      <c r="G201" s="135"/>
      <c r="I201" s="25">
        <v>0</v>
      </c>
      <c r="J201" s="46">
        <v>0</v>
      </c>
      <c r="K201" s="135"/>
      <c r="M201" s="25">
        <v>0</v>
      </c>
      <c r="N201" s="46">
        <v>0</v>
      </c>
      <c r="O201" s="135"/>
      <c r="Q201" s="25">
        <v>0</v>
      </c>
      <c r="R201" s="46">
        <v>0</v>
      </c>
      <c r="S201" s="135"/>
      <c r="U201" s="25">
        <v>0</v>
      </c>
      <c r="V201" s="46">
        <v>0</v>
      </c>
      <c r="W201" s="135"/>
      <c r="Y201" s="25">
        <v>0</v>
      </c>
      <c r="Z201" s="46">
        <v>0</v>
      </c>
      <c r="AA201" s="135"/>
      <c r="AC201" s="25">
        <v>0</v>
      </c>
      <c r="AD201" s="46">
        <v>0</v>
      </c>
      <c r="AE201" s="135"/>
      <c r="AG201" s="25">
        <v>0</v>
      </c>
      <c r="AH201" s="46">
        <v>0</v>
      </c>
      <c r="AI201" s="135"/>
      <c r="AK201" s="25">
        <v>0</v>
      </c>
      <c r="AL201" s="46">
        <v>0</v>
      </c>
      <c r="AM201" s="135"/>
      <c r="AO201" s="25">
        <v>0</v>
      </c>
      <c r="AP201" s="46">
        <v>0</v>
      </c>
      <c r="AQ201" s="135"/>
      <c r="AS201" s="25">
        <v>0</v>
      </c>
      <c r="AT201" s="46">
        <v>0</v>
      </c>
      <c r="AU201" s="135"/>
      <c r="AW201" s="25">
        <v>0</v>
      </c>
      <c r="AX201" s="46">
        <v>0</v>
      </c>
      <c r="AY201" s="135"/>
      <c r="BA201" s="25">
        <v>0</v>
      </c>
      <c r="BB201" s="46">
        <v>0</v>
      </c>
      <c r="BC201" s="135"/>
    </row>
    <row r="202" spans="1:55" ht="13.5" thickBot="1">
      <c r="A202" s="134"/>
      <c r="E202" s="58">
        <v>0.99999999999999889</v>
      </c>
      <c r="F202" s="150">
        <v>67545087.140000001</v>
      </c>
      <c r="G202" s="126">
        <v>0</v>
      </c>
      <c r="I202" s="58">
        <v>1.0000000000000002</v>
      </c>
      <c r="J202" s="55">
        <v>77222614.940000013</v>
      </c>
      <c r="K202" s="126">
        <v>0</v>
      </c>
      <c r="M202" s="58">
        <v>0.99999999999999956</v>
      </c>
      <c r="N202" s="55">
        <v>94642176.669999957</v>
      </c>
      <c r="O202" s="126">
        <v>0</v>
      </c>
      <c r="Q202" s="58">
        <v>0.99999999999999778</v>
      </c>
      <c r="R202" s="55">
        <v>133063103.09999999</v>
      </c>
      <c r="S202" s="126">
        <v>0</v>
      </c>
      <c r="U202" s="58">
        <v>0.99999999999999922</v>
      </c>
      <c r="V202" s="55">
        <v>150764400.60999998</v>
      </c>
      <c r="W202" s="126">
        <v>0</v>
      </c>
      <c r="Y202" s="58">
        <v>1.0000000000000007</v>
      </c>
      <c r="Z202" s="55">
        <v>166602763.95999998</v>
      </c>
      <c r="AA202" s="126">
        <v>0</v>
      </c>
      <c r="AC202" s="58">
        <v>0.99999999999999778</v>
      </c>
      <c r="AD202" s="55">
        <v>188292626.02999997</v>
      </c>
      <c r="AE202" s="126">
        <v>0</v>
      </c>
      <c r="AG202" s="58">
        <v>0.99999999999999933</v>
      </c>
      <c r="AH202" s="55">
        <v>241929849.87999997</v>
      </c>
      <c r="AI202" s="126">
        <v>0</v>
      </c>
      <c r="AK202" s="58">
        <v>0.99999999999999944</v>
      </c>
      <c r="AL202" s="55">
        <v>266150764.44999993</v>
      </c>
      <c r="AM202" s="126">
        <v>0</v>
      </c>
      <c r="AO202" s="58">
        <v>0.99999999999999989</v>
      </c>
      <c r="AP202" s="55">
        <v>285706597.29000008</v>
      </c>
      <c r="AQ202" s="126">
        <v>0</v>
      </c>
      <c r="AS202" s="58">
        <v>0.99999999999999956</v>
      </c>
      <c r="AT202" s="55">
        <v>308843180.54999995</v>
      </c>
      <c r="AU202" s="126">
        <v>0</v>
      </c>
      <c r="AW202" s="58">
        <v>1</v>
      </c>
      <c r="AX202" s="55">
        <v>371762844.08000004</v>
      </c>
      <c r="AY202" s="126">
        <v>0</v>
      </c>
      <c r="BA202" s="58">
        <v>0.99999999999999911</v>
      </c>
      <c r="BB202" s="55">
        <v>400222795.75999999</v>
      </c>
      <c r="BC202" s="126">
        <v>0</v>
      </c>
    </row>
    <row r="203" spans="1:55">
      <c r="A203" s="134"/>
      <c r="E203" s="23"/>
      <c r="F203" s="137"/>
      <c r="I203" s="23"/>
      <c r="M203" s="23"/>
      <c r="Q203" s="23"/>
      <c r="U203" s="23"/>
      <c r="Y203" s="23"/>
      <c r="AC203" s="23"/>
      <c r="AG203" s="23"/>
      <c r="AK203" s="23"/>
      <c r="AO203" s="23"/>
      <c r="AS203" s="23"/>
      <c r="AW203" s="23"/>
      <c r="BA203" s="23"/>
    </row>
    <row r="204" spans="1:55">
      <c r="A204" s="134"/>
      <c r="B204" s="123" t="s">
        <v>114</v>
      </c>
      <c r="C204" s="123"/>
      <c r="E204" s="23"/>
      <c r="F204" s="137"/>
      <c r="I204" s="23"/>
      <c r="M204" s="23"/>
      <c r="Q204" s="23"/>
      <c r="U204" s="23"/>
      <c r="Y204" s="23"/>
      <c r="AC204" s="23"/>
      <c r="AG204" s="23"/>
      <c r="AK204" s="23"/>
      <c r="AO204" s="23"/>
      <c r="AS204" s="23"/>
      <c r="AW204" s="23"/>
      <c r="BA204" s="23"/>
    </row>
    <row r="205" spans="1:55">
      <c r="A205" s="125" t="s">
        <v>115</v>
      </c>
      <c r="B205" s="59" t="s">
        <v>115</v>
      </c>
      <c r="E205" s="23">
        <v>0.88004642109341724</v>
      </c>
      <c r="F205" s="137">
        <v>59442812.20000007</v>
      </c>
      <c r="I205" s="23">
        <v>0.87783938037672471</v>
      </c>
      <c r="J205" s="43">
        <v>67789052.450000003</v>
      </c>
      <c r="M205" s="23">
        <v>0.87552924167123347</v>
      </c>
      <c r="N205" s="43">
        <v>82861993.170000017</v>
      </c>
      <c r="Q205" s="23">
        <v>0.86694812177426239</v>
      </c>
      <c r="R205" s="43">
        <v>115358807.31000029</v>
      </c>
      <c r="U205" s="23">
        <v>0.86255150668091141</v>
      </c>
      <c r="V205" s="43">
        <v>130042060.90000011</v>
      </c>
      <c r="Y205" s="23">
        <v>0.86134721693125016</v>
      </c>
      <c r="Z205" s="43">
        <v>143502827.06999987</v>
      </c>
      <c r="AC205" s="23">
        <v>0.8637584523043792</v>
      </c>
      <c r="AD205" s="43">
        <v>162639347.24000037</v>
      </c>
      <c r="AG205" s="23">
        <v>0.85762314614304425</v>
      </c>
      <c r="AH205" s="43">
        <v>207484639.00000012</v>
      </c>
      <c r="AK205" s="23">
        <v>0.85655500156501618</v>
      </c>
      <c r="AL205" s="43">
        <v>227972768.46000004</v>
      </c>
      <c r="AO205" s="23">
        <v>0.85757495092527836</v>
      </c>
      <c r="AP205" s="43">
        <v>245014821.15000013</v>
      </c>
      <c r="AS205" s="23">
        <v>0.85728327874520072</v>
      </c>
      <c r="AT205" s="43">
        <v>264766094.44000006</v>
      </c>
      <c r="AW205" s="23">
        <v>0.85603014800348798</v>
      </c>
      <c r="AX205" s="43">
        <v>318240202.44000006</v>
      </c>
      <c r="BA205" s="23">
        <v>0.85077110039025661</v>
      </c>
      <c r="BB205" s="43">
        <v>340497988.35000038</v>
      </c>
    </row>
    <row r="206" spans="1:55">
      <c r="A206" s="125" t="s">
        <v>204</v>
      </c>
      <c r="B206" s="59" t="s">
        <v>116</v>
      </c>
      <c r="E206" s="23">
        <v>0.11995357890658269</v>
      </c>
      <c r="F206" s="137">
        <v>8102274.9400000023</v>
      </c>
      <c r="I206" s="23">
        <v>0.12216061962327536</v>
      </c>
      <c r="J206" s="43">
        <v>9433562.4900000002</v>
      </c>
      <c r="M206" s="23">
        <v>0.12447075832876656</v>
      </c>
      <c r="N206" s="43">
        <v>11780183.5</v>
      </c>
      <c r="Q206" s="23">
        <v>0.13305187822573758</v>
      </c>
      <c r="R206" s="43">
        <v>17704295.790000003</v>
      </c>
      <c r="U206" s="23">
        <v>0.13744849331908859</v>
      </c>
      <c r="V206" s="43">
        <v>20722339.709999997</v>
      </c>
      <c r="Y206" s="23">
        <v>0.13865278306874987</v>
      </c>
      <c r="Z206" s="43">
        <v>23099936.890000001</v>
      </c>
      <c r="AC206" s="23">
        <v>0.13624154769562088</v>
      </c>
      <c r="AD206" s="43">
        <v>25653278.789999999</v>
      </c>
      <c r="AG206" s="23">
        <v>0.14237685385695573</v>
      </c>
      <c r="AH206" s="43">
        <v>34445210.880000018</v>
      </c>
      <c r="AK206" s="23">
        <v>0.14344499843498382</v>
      </c>
      <c r="AL206" s="43">
        <v>38177995.990000002</v>
      </c>
      <c r="AO206" s="23">
        <v>0.14242504907472167</v>
      </c>
      <c r="AP206" s="43">
        <v>40691776.140000008</v>
      </c>
      <c r="AS206" s="23">
        <v>0.14271672125479928</v>
      </c>
      <c r="AT206" s="43">
        <v>44077086.110000007</v>
      </c>
      <c r="AW206" s="23">
        <v>0.14396985199651197</v>
      </c>
      <c r="AX206" s="43">
        <v>53522641.639999963</v>
      </c>
      <c r="BA206" s="23">
        <v>0.14922889960974342</v>
      </c>
      <c r="BB206" s="43">
        <v>59724807.409999929</v>
      </c>
    </row>
    <row r="207" spans="1:55" ht="13.5" thickBot="1">
      <c r="A207" s="125" t="s">
        <v>116</v>
      </c>
      <c r="E207" s="23"/>
      <c r="F207" s="137"/>
      <c r="I207" s="23"/>
      <c r="M207" s="23"/>
      <c r="Q207" s="23"/>
      <c r="U207" s="23"/>
      <c r="Y207" s="23"/>
      <c r="AC207" s="23"/>
      <c r="AG207" s="23"/>
      <c r="AK207" s="23"/>
      <c r="AO207" s="23"/>
      <c r="AS207" s="23"/>
      <c r="AW207" s="23"/>
      <c r="BA207" s="23"/>
    </row>
    <row r="208" spans="1:55" ht="13.5" thickBot="1">
      <c r="A208" s="100"/>
      <c r="E208" s="24">
        <v>0.99999999999999989</v>
      </c>
      <c r="F208" s="150">
        <v>67545087.140000075</v>
      </c>
      <c r="G208" s="126">
        <v>0</v>
      </c>
      <c r="I208" s="24">
        <v>1</v>
      </c>
      <c r="J208" s="55">
        <v>77222614.939999998</v>
      </c>
      <c r="K208" s="126">
        <v>0</v>
      </c>
      <c r="M208" s="24">
        <v>1</v>
      </c>
      <c r="N208" s="55">
        <v>94642176.670000017</v>
      </c>
      <c r="O208" s="126">
        <v>0</v>
      </c>
      <c r="Q208" s="24">
        <v>1</v>
      </c>
      <c r="R208" s="55">
        <v>133063103.10000029</v>
      </c>
      <c r="S208" s="126">
        <v>-2.9802322387695313E-7</v>
      </c>
      <c r="U208" s="24">
        <v>1</v>
      </c>
      <c r="V208" s="55">
        <v>150764400.6100001</v>
      </c>
      <c r="W208" s="126">
        <v>0</v>
      </c>
      <c r="Y208" s="24">
        <v>1</v>
      </c>
      <c r="Z208" s="55">
        <v>166602763.95999986</v>
      </c>
      <c r="AA208" s="126">
        <v>0</v>
      </c>
      <c r="AC208" s="24">
        <v>1</v>
      </c>
      <c r="AD208" s="55">
        <v>188292626.03000036</v>
      </c>
      <c r="AE208" s="126">
        <v>-3.8743019104003906E-7</v>
      </c>
      <c r="AG208" s="24">
        <v>1</v>
      </c>
      <c r="AH208" s="55">
        <v>241929849.88000014</v>
      </c>
      <c r="AI208" s="126">
        <v>0</v>
      </c>
      <c r="AK208" s="24">
        <v>1</v>
      </c>
      <c r="AL208" s="55">
        <v>266150764.45000005</v>
      </c>
      <c r="AM208" s="126">
        <v>0</v>
      </c>
      <c r="AO208" s="24">
        <v>1</v>
      </c>
      <c r="AP208" s="55">
        <v>285706597.29000014</v>
      </c>
      <c r="AQ208" s="126">
        <v>0</v>
      </c>
      <c r="AS208" s="24">
        <v>1</v>
      </c>
      <c r="AT208" s="55">
        <v>308843180.55000007</v>
      </c>
      <c r="AU208" s="126">
        <v>0</v>
      </c>
      <c r="AW208" s="24">
        <v>1</v>
      </c>
      <c r="AX208" s="55">
        <v>371762844.08000004</v>
      </c>
      <c r="AY208" s="126">
        <v>0</v>
      </c>
      <c r="BA208" s="24">
        <v>1</v>
      </c>
      <c r="BB208" s="55">
        <v>400222795.76000029</v>
      </c>
      <c r="BC208" s="126">
        <v>0</v>
      </c>
    </row>
    <row r="209" spans="1:55">
      <c r="A209" s="100"/>
      <c r="E209" s="23"/>
      <c r="F209" s="137"/>
      <c r="I209" s="23"/>
      <c r="M209" s="23"/>
      <c r="Q209" s="23"/>
      <c r="U209" s="23"/>
      <c r="Y209" s="23"/>
      <c r="AC209" s="23"/>
      <c r="AG209" s="23"/>
      <c r="AK209" s="23"/>
      <c r="AO209" s="23"/>
      <c r="AS209" s="23"/>
      <c r="AW209" s="23"/>
      <c r="BA209" s="23"/>
    </row>
    <row r="210" spans="1:55">
      <c r="A210" s="100"/>
      <c r="B210" s="123" t="s">
        <v>117</v>
      </c>
      <c r="C210" s="123"/>
      <c r="E210" s="23"/>
      <c r="F210" s="137"/>
      <c r="I210" s="23"/>
      <c r="M210" s="23"/>
      <c r="Q210" s="23"/>
      <c r="U210" s="23"/>
      <c r="Y210" s="23"/>
      <c r="AC210" s="23"/>
      <c r="AG210" s="23"/>
      <c r="AK210" s="23"/>
      <c r="AO210" s="23"/>
      <c r="AS210" s="23"/>
      <c r="AW210" s="23"/>
      <c r="BA210" s="23"/>
    </row>
    <row r="211" spans="1:55">
      <c r="A211" s="125" t="s">
        <v>118</v>
      </c>
      <c r="B211" s="59" t="s">
        <v>118</v>
      </c>
      <c r="E211" s="23">
        <v>6.0162821191972211E-4</v>
      </c>
      <c r="F211" s="140">
        <v>40637.030000000006</v>
      </c>
      <c r="I211" s="23">
        <v>5.9516386534838009E-4</v>
      </c>
      <c r="J211" s="46">
        <v>45960.109999999986</v>
      </c>
      <c r="M211" s="23">
        <v>6.6784065227480302E-3</v>
      </c>
      <c r="N211" s="46">
        <v>632058.92999999993</v>
      </c>
      <c r="Q211" s="23">
        <v>5.6184279682562075E-3</v>
      </c>
      <c r="R211" s="46">
        <v>747605.46</v>
      </c>
      <c r="U211" s="23">
        <v>6.5383523299373317E-3</v>
      </c>
      <c r="V211" s="46">
        <v>985750.77</v>
      </c>
      <c r="Y211" s="23">
        <v>6.0925444204737297E-3</v>
      </c>
      <c r="Z211" s="46">
        <v>1015034.7399999999</v>
      </c>
      <c r="AC211" s="23">
        <v>5.6683764123080732E-3</v>
      </c>
      <c r="AD211" s="46">
        <v>1067313.48</v>
      </c>
      <c r="AG211" s="23">
        <v>5.3200383525985094E-3</v>
      </c>
      <c r="AH211" s="46">
        <v>1287076.08</v>
      </c>
      <c r="AK211" s="23">
        <v>5.6934129162896727E-3</v>
      </c>
      <c r="AL211" s="46">
        <v>1515306.2</v>
      </c>
      <c r="AO211" s="23">
        <v>5.4023952356735466E-3</v>
      </c>
      <c r="AP211" s="46">
        <v>1543499.9599999997</v>
      </c>
      <c r="AS211" s="23">
        <v>7.9925376548839796E-3</v>
      </c>
      <c r="AT211" s="46">
        <v>2468440.75</v>
      </c>
      <c r="AW211" s="23">
        <v>1.0234294310437474E-2</v>
      </c>
      <c r="AX211" s="46">
        <v>3804730.3600000003</v>
      </c>
      <c r="BA211" s="23">
        <v>1.2173266069835714E-2</v>
      </c>
      <c r="BB211" s="46">
        <v>4872018.58</v>
      </c>
    </row>
    <row r="212" spans="1:55">
      <c r="A212" s="125" t="s">
        <v>119</v>
      </c>
      <c r="B212" s="59" t="s">
        <v>119</v>
      </c>
      <c r="E212" s="23">
        <v>0.99939837178808022</v>
      </c>
      <c r="F212" s="140">
        <v>67504450.109999985</v>
      </c>
      <c r="I212" s="23">
        <v>0.99940483613465159</v>
      </c>
      <c r="J212" s="46">
        <v>77176654.830000043</v>
      </c>
      <c r="M212" s="23">
        <v>0.99332159347725191</v>
      </c>
      <c r="N212" s="46">
        <v>94010117.740000069</v>
      </c>
      <c r="Q212" s="23">
        <v>0.99438157203174382</v>
      </c>
      <c r="R212" s="46">
        <v>132315497.64000013</v>
      </c>
      <c r="U212" s="23">
        <v>0.99346164767006262</v>
      </c>
      <c r="V212" s="46">
        <v>149778649.84000018</v>
      </c>
      <c r="Y212" s="23">
        <v>0.9939074555795262</v>
      </c>
      <c r="Z212" s="46">
        <v>165587729.22</v>
      </c>
      <c r="AC212" s="23">
        <v>0.994331623587692</v>
      </c>
      <c r="AD212" s="46">
        <v>187225312.55000052</v>
      </c>
      <c r="AG212" s="23">
        <v>0.99467996164740147</v>
      </c>
      <c r="AH212" s="46">
        <v>240642773.80000001</v>
      </c>
      <c r="AK212" s="23">
        <v>0.99430658708371034</v>
      </c>
      <c r="AL212" s="46">
        <v>264635458.24999997</v>
      </c>
      <c r="AO212" s="23">
        <v>0.99459760476432657</v>
      </c>
      <c r="AP212" s="46">
        <v>284163097.33000058</v>
      </c>
      <c r="AS212" s="23">
        <v>0.99200746234511605</v>
      </c>
      <c r="AT212" s="46">
        <v>306374739.79999918</v>
      </c>
      <c r="AW212" s="23">
        <v>0.98976570568956246</v>
      </c>
      <c r="AX212" s="46">
        <v>367958113.72000027</v>
      </c>
      <c r="BA212" s="23">
        <v>0.98782673393016429</v>
      </c>
      <c r="BB212" s="46">
        <v>395350777.18000031</v>
      </c>
    </row>
    <row r="213" spans="1:55" ht="13.5" thickBot="1">
      <c r="A213" s="125" t="s">
        <v>120</v>
      </c>
      <c r="B213" s="59" t="s">
        <v>120</v>
      </c>
      <c r="E213" s="23">
        <v>0</v>
      </c>
      <c r="F213" s="140">
        <v>0</v>
      </c>
      <c r="I213" s="23">
        <v>0</v>
      </c>
      <c r="J213" s="46">
        <v>0</v>
      </c>
      <c r="M213" s="23">
        <v>0</v>
      </c>
      <c r="N213" s="46">
        <v>0</v>
      </c>
      <c r="Q213" s="23">
        <v>0</v>
      </c>
      <c r="R213" s="46">
        <v>0</v>
      </c>
      <c r="U213" s="23">
        <v>0</v>
      </c>
      <c r="V213" s="46">
        <v>0</v>
      </c>
      <c r="Y213" s="23">
        <v>0</v>
      </c>
      <c r="Z213" s="46">
        <v>0</v>
      </c>
      <c r="AC213" s="23">
        <v>0</v>
      </c>
      <c r="AD213" s="46">
        <v>0</v>
      </c>
      <c r="AG213" s="23">
        <v>0</v>
      </c>
      <c r="AH213" s="46">
        <v>0</v>
      </c>
      <c r="AK213" s="23">
        <v>0</v>
      </c>
      <c r="AL213" s="46">
        <v>0</v>
      </c>
      <c r="AO213" s="23">
        <v>0</v>
      </c>
      <c r="AP213" s="46">
        <v>0</v>
      </c>
      <c r="AS213" s="23">
        <v>0</v>
      </c>
      <c r="AT213" s="46">
        <v>0</v>
      </c>
      <c r="AW213" s="23">
        <v>0</v>
      </c>
      <c r="AX213" s="46">
        <v>0</v>
      </c>
      <c r="BA213" s="23">
        <v>0</v>
      </c>
      <c r="BB213" s="46">
        <v>0</v>
      </c>
    </row>
    <row r="214" spans="1:55" ht="13.5" thickBot="1">
      <c r="A214" s="100"/>
      <c r="E214" s="24">
        <v>0.99999999999999989</v>
      </c>
      <c r="F214" s="150">
        <v>67545087.139999986</v>
      </c>
      <c r="G214" s="126">
        <v>0</v>
      </c>
      <c r="I214" s="24">
        <v>1</v>
      </c>
      <c r="J214" s="55">
        <v>77222614.940000042</v>
      </c>
      <c r="K214" s="126">
        <v>0</v>
      </c>
      <c r="M214" s="24">
        <v>0.99999999999999989</v>
      </c>
      <c r="N214" s="55">
        <v>94642176.670000076</v>
      </c>
      <c r="O214" s="126">
        <v>0</v>
      </c>
      <c r="Q214" s="24">
        <v>1</v>
      </c>
      <c r="R214" s="55">
        <v>133063103.10000013</v>
      </c>
      <c r="S214" s="126">
        <v>1.6391277313232422E-7</v>
      </c>
      <c r="U214" s="24">
        <v>1</v>
      </c>
      <c r="V214" s="55">
        <v>150764400.61000019</v>
      </c>
      <c r="W214" s="126">
        <v>0</v>
      </c>
      <c r="Y214" s="24">
        <v>0.99999999999999989</v>
      </c>
      <c r="Z214" s="55">
        <v>166602763.96000001</v>
      </c>
      <c r="AA214" s="126">
        <v>0</v>
      </c>
      <c r="AC214" s="24">
        <v>1</v>
      </c>
      <c r="AD214" s="55">
        <v>188292626.03000051</v>
      </c>
      <c r="AE214" s="126">
        <v>0</v>
      </c>
      <c r="AG214" s="24">
        <v>1</v>
      </c>
      <c r="AH214" s="55">
        <v>241929849.88000003</v>
      </c>
      <c r="AI214" s="126">
        <v>0</v>
      </c>
      <c r="AK214" s="24">
        <v>1</v>
      </c>
      <c r="AL214" s="55">
        <v>266150764.44999996</v>
      </c>
      <c r="AM214" s="126">
        <v>0</v>
      </c>
      <c r="AO214" s="24">
        <v>1.0000000000000002</v>
      </c>
      <c r="AP214" s="55">
        <v>285706597.29000056</v>
      </c>
      <c r="AQ214" s="126">
        <v>0</v>
      </c>
      <c r="AS214" s="24">
        <v>1</v>
      </c>
      <c r="AT214" s="55">
        <v>308843180.54999918</v>
      </c>
      <c r="AU214" s="126">
        <v>8.9406967163085938E-7</v>
      </c>
      <c r="AW214" s="24">
        <v>0.99999999999999989</v>
      </c>
      <c r="AX214" s="55">
        <v>371762844.08000028</v>
      </c>
      <c r="AY214" s="126">
        <v>0</v>
      </c>
      <c r="BA214" s="24">
        <v>1</v>
      </c>
      <c r="BB214" s="55">
        <v>400222795.76000029</v>
      </c>
      <c r="BC214" s="126">
        <v>0</v>
      </c>
    </row>
    <row r="215" spans="1:55">
      <c r="A215" s="100"/>
      <c r="E215" s="23"/>
      <c r="F215" s="137"/>
      <c r="I215" s="23"/>
      <c r="M215" s="23"/>
      <c r="Q215" s="23"/>
      <c r="U215" s="23"/>
      <c r="Y215" s="23"/>
      <c r="AC215" s="23"/>
      <c r="AG215" s="23"/>
      <c r="AK215" s="23"/>
      <c r="AO215" s="23"/>
      <c r="AS215" s="23"/>
      <c r="AW215" s="23"/>
      <c r="BA215" s="23"/>
    </row>
    <row r="216" spans="1:55">
      <c r="A216" s="100"/>
      <c r="B216" s="123" t="s">
        <v>121</v>
      </c>
      <c r="C216" s="123"/>
      <c r="E216" s="23"/>
      <c r="F216" s="137"/>
      <c r="I216" s="23"/>
      <c r="M216" s="23"/>
      <c r="Q216" s="23"/>
      <c r="U216" s="23"/>
      <c r="Y216" s="23"/>
      <c r="AC216" s="23"/>
      <c r="AG216" s="23"/>
      <c r="AK216" s="23"/>
      <c r="AO216" s="23"/>
      <c r="AS216" s="23"/>
      <c r="AW216" s="23"/>
      <c r="BA216" s="23"/>
    </row>
    <row r="217" spans="1:55">
      <c r="A217" s="100" t="s">
        <v>122</v>
      </c>
      <c r="B217" s="59" t="s">
        <v>122</v>
      </c>
      <c r="E217" s="23">
        <v>1</v>
      </c>
      <c r="F217" s="140">
        <v>67545087.140000001</v>
      </c>
      <c r="I217" s="23">
        <v>1</v>
      </c>
      <c r="J217" s="46">
        <v>77222614.940000072</v>
      </c>
      <c r="M217" s="23">
        <v>0.9997235671143615</v>
      </c>
      <c r="N217" s="46">
        <v>94616014.460000023</v>
      </c>
      <c r="Q217" s="23">
        <v>0.99980338493999854</v>
      </c>
      <c r="R217" s="46">
        <v>133036940.89000012</v>
      </c>
      <c r="U217" s="23">
        <v>0.99982646957840082</v>
      </c>
      <c r="V217" s="46">
        <v>150738238.40000021</v>
      </c>
      <c r="Y217" s="23">
        <v>0.99984296653081761</v>
      </c>
      <c r="Z217" s="46">
        <v>166576601.74999994</v>
      </c>
      <c r="AC217" s="23">
        <v>0.99972942556979438</v>
      </c>
      <c r="AD217" s="46">
        <v>188241678.86000049</v>
      </c>
      <c r="AG217" s="23">
        <v>0.99978941346003702</v>
      </c>
      <c r="AH217" s="46">
        <v>241878902.71000007</v>
      </c>
      <c r="AK217" s="23">
        <v>0.99980857778069787</v>
      </c>
      <c r="AL217" s="46">
        <v>266099817.28</v>
      </c>
      <c r="AO217" s="23">
        <v>0.99981341449408023</v>
      </c>
      <c r="AP217" s="46">
        <v>285653288.5800007</v>
      </c>
      <c r="AS217" s="23">
        <v>0.99973996644556973</v>
      </c>
      <c r="AT217" s="46">
        <v>308762870.95999932</v>
      </c>
      <c r="AW217" s="23">
        <v>0.99977457607360576</v>
      </c>
      <c r="AX217" s="46">
        <v>371679039.84000027</v>
      </c>
      <c r="BA217" s="23">
        <v>0.99978193865785614</v>
      </c>
      <c r="BB217" s="46">
        <v>400135522.64000022</v>
      </c>
    </row>
    <row r="218" spans="1:55" ht="13.5" thickBot="1">
      <c r="A218" s="100" t="s">
        <v>205</v>
      </c>
      <c r="B218" s="59" t="s">
        <v>123</v>
      </c>
      <c r="E218" s="23">
        <v>0</v>
      </c>
      <c r="F218" s="140">
        <v>0</v>
      </c>
      <c r="I218" s="23">
        <v>0</v>
      </c>
      <c r="J218" s="46">
        <v>0</v>
      </c>
      <c r="M218" s="23">
        <v>2.764328856385335E-4</v>
      </c>
      <c r="N218" s="46">
        <v>26162.21</v>
      </c>
      <c r="Q218" s="23">
        <v>1.9661506000155779E-4</v>
      </c>
      <c r="R218" s="46">
        <v>26162.209999999992</v>
      </c>
      <c r="U218" s="23">
        <v>1.7353042159917324E-4</v>
      </c>
      <c r="V218" s="46">
        <v>26162.209999999992</v>
      </c>
      <c r="Y218" s="23">
        <v>1.5703346918230805E-4</v>
      </c>
      <c r="Z218" s="46">
        <v>26162.209999999992</v>
      </c>
      <c r="AC218" s="23">
        <v>2.7057443020568758E-4</v>
      </c>
      <c r="AD218" s="46">
        <v>50947.17</v>
      </c>
      <c r="AG218" s="23">
        <v>2.1058653996301147E-4</v>
      </c>
      <c r="AH218" s="46">
        <v>50947.17</v>
      </c>
      <c r="AK218" s="23">
        <v>1.9142221930221475E-4</v>
      </c>
      <c r="AL218" s="46">
        <v>50947.17</v>
      </c>
      <c r="AO218" s="23">
        <v>1.8658550591987231E-4</v>
      </c>
      <c r="AP218" s="46">
        <v>53308.71</v>
      </c>
      <c r="AS218" s="23">
        <v>2.6003355443038025E-4</v>
      </c>
      <c r="AT218" s="46">
        <v>80309.59</v>
      </c>
      <c r="AW218" s="23">
        <v>2.2542392639423112E-4</v>
      </c>
      <c r="AX218" s="46">
        <v>83804.240000000005</v>
      </c>
      <c r="BA218" s="23">
        <v>2.18061342143876E-4</v>
      </c>
      <c r="BB218" s="46">
        <v>87273.12000000001</v>
      </c>
    </row>
    <row r="219" spans="1:55" ht="13.5" thickBot="1">
      <c r="A219" s="100"/>
      <c r="E219" s="24">
        <v>1</v>
      </c>
      <c r="F219" s="150">
        <v>67545087.140000001</v>
      </c>
      <c r="G219" s="126">
        <v>0</v>
      </c>
      <c r="I219" s="24">
        <v>1</v>
      </c>
      <c r="J219" s="55">
        <v>77222614.940000072</v>
      </c>
      <c r="K219" s="126">
        <v>0</v>
      </c>
      <c r="M219" s="24">
        <v>1</v>
      </c>
      <c r="N219" s="55">
        <v>94642176.670000017</v>
      </c>
      <c r="O219" s="126">
        <v>0</v>
      </c>
      <c r="Q219" s="24">
        <v>1</v>
      </c>
      <c r="R219" s="55">
        <v>133063103.10000011</v>
      </c>
      <c r="S219" s="126">
        <v>0</v>
      </c>
      <c r="U219" s="24">
        <v>1</v>
      </c>
      <c r="V219" s="55">
        <v>150764400.61000022</v>
      </c>
      <c r="W219" s="126">
        <v>0</v>
      </c>
      <c r="Y219" s="24">
        <v>0.99999999999999989</v>
      </c>
      <c r="Z219" s="55">
        <v>166602763.95999995</v>
      </c>
      <c r="AA219" s="126">
        <v>0</v>
      </c>
      <c r="AC219" s="24">
        <v>1</v>
      </c>
      <c r="AD219" s="55">
        <v>188292626.03000048</v>
      </c>
      <c r="AE219" s="126">
        <v>0</v>
      </c>
      <c r="AG219" s="24">
        <v>1</v>
      </c>
      <c r="AH219" s="55">
        <v>241929849.88000005</v>
      </c>
      <c r="AI219" s="126">
        <v>0</v>
      </c>
      <c r="AK219" s="24">
        <v>1</v>
      </c>
      <c r="AL219" s="55">
        <v>266150764.44999999</v>
      </c>
      <c r="AM219" s="126">
        <v>0</v>
      </c>
      <c r="AO219" s="24">
        <v>1</v>
      </c>
      <c r="AP219" s="55">
        <v>285706597.29000068</v>
      </c>
      <c r="AQ219" s="126">
        <v>0</v>
      </c>
      <c r="AS219" s="24">
        <v>1</v>
      </c>
      <c r="AT219" s="55">
        <v>308843180.5499993</v>
      </c>
      <c r="AU219" s="126">
        <v>0</v>
      </c>
      <c r="AW219" s="24">
        <v>1</v>
      </c>
      <c r="AX219" s="55">
        <v>371762844.08000028</v>
      </c>
      <c r="AY219" s="126">
        <v>0</v>
      </c>
      <c r="BA219" s="24">
        <v>1</v>
      </c>
      <c r="BB219" s="55">
        <v>400222795.76000023</v>
      </c>
      <c r="BC219" s="126">
        <v>0</v>
      </c>
    </row>
    <row r="220" spans="1:55">
      <c r="A220" s="100"/>
      <c r="E220" s="23"/>
      <c r="F220" s="137"/>
      <c r="I220" s="23"/>
      <c r="M220" s="23"/>
      <c r="Q220" s="23"/>
      <c r="U220" s="23"/>
      <c r="Y220" s="23"/>
      <c r="AC220" s="23"/>
      <c r="AG220" s="23"/>
      <c r="AK220" s="23"/>
      <c r="AO220" s="23"/>
      <c r="AS220" s="23"/>
      <c r="AW220" s="23"/>
      <c r="BA220" s="23"/>
    </row>
    <row r="221" spans="1:55">
      <c r="A221" s="100"/>
      <c r="B221" s="123" t="s">
        <v>124</v>
      </c>
      <c r="C221" s="123"/>
      <c r="E221" s="23"/>
      <c r="F221" s="137"/>
      <c r="I221" s="23"/>
      <c r="M221" s="23"/>
      <c r="Q221" s="23"/>
      <c r="U221" s="23"/>
      <c r="Y221" s="23"/>
      <c r="AC221" s="23"/>
      <c r="AG221" s="23"/>
      <c r="AK221" s="23"/>
      <c r="AO221" s="23"/>
      <c r="AS221" s="23"/>
      <c r="AW221" s="23"/>
      <c r="BA221" s="23"/>
    </row>
    <row r="222" spans="1:55">
      <c r="A222" s="125" t="s">
        <v>125</v>
      </c>
      <c r="B222" s="59" t="s">
        <v>125</v>
      </c>
      <c r="E222" s="23">
        <v>6.9603490040001069E-3</v>
      </c>
      <c r="F222" s="140">
        <v>470137.37999999977</v>
      </c>
      <c r="I222" s="23">
        <v>0</v>
      </c>
      <c r="J222" s="46">
        <v>0</v>
      </c>
      <c r="M222" s="23">
        <v>1.3753979312403325E-2</v>
      </c>
      <c r="N222" s="46">
        <v>1301706.5400000003</v>
      </c>
      <c r="Q222" s="23">
        <v>9.9167263445549304E-3</v>
      </c>
      <c r="R222" s="46">
        <v>1319550.3799999994</v>
      </c>
      <c r="U222" s="23">
        <v>1.1886788212264021E-2</v>
      </c>
      <c r="V222" s="46">
        <v>1792104.4999999995</v>
      </c>
      <c r="Y222" s="23">
        <v>1.377239834118776E-2</v>
      </c>
      <c r="Z222" s="46">
        <v>2294519.6300000004</v>
      </c>
      <c r="AC222" s="23">
        <v>1.4920072172939995E-2</v>
      </c>
      <c r="AD222" s="46">
        <v>2809339.5700000003</v>
      </c>
      <c r="AG222" s="23">
        <v>1.299675757894119E-2</v>
      </c>
      <c r="AH222" s="46">
        <v>3144303.6099999994</v>
      </c>
      <c r="AK222" s="23">
        <v>1.5101931149084083E-2</v>
      </c>
      <c r="AL222" s="46">
        <v>4019390.5199999991</v>
      </c>
      <c r="AO222" s="23">
        <v>1.6715453074233742E-2</v>
      </c>
      <c r="AP222" s="46">
        <v>4775715.22</v>
      </c>
      <c r="AS222" s="23">
        <v>1.6214878344025001E-2</v>
      </c>
      <c r="AT222" s="46">
        <v>5007854.5999999996</v>
      </c>
      <c r="AW222" s="23">
        <v>1.363012775668777E-2</v>
      </c>
      <c r="AX222" s="46">
        <v>5067175.0599999996</v>
      </c>
      <c r="BA222" s="23">
        <v>1.4772097473291602E-2</v>
      </c>
      <c r="BB222" s="46">
        <v>5912130.1499999985</v>
      </c>
    </row>
    <row r="223" spans="1:55">
      <c r="A223" s="125" t="s">
        <v>126</v>
      </c>
      <c r="B223" s="59" t="s">
        <v>126</v>
      </c>
      <c r="E223" s="23">
        <v>0.77145151433437043</v>
      </c>
      <c r="F223" s="140">
        <v>52107759.760000043</v>
      </c>
      <c r="I223" s="23">
        <v>1.6102357074623024E-2</v>
      </c>
      <c r="J223" s="46">
        <v>1243466.1199999994</v>
      </c>
      <c r="M223" s="23">
        <v>0.71600600709218676</v>
      </c>
      <c r="N223" s="46">
        <v>67764367.019999996</v>
      </c>
      <c r="Q223" s="23">
        <v>0.76293462969750936</v>
      </c>
      <c r="R223" s="46">
        <v>101518449.29000007</v>
      </c>
      <c r="U223" s="23">
        <v>0.74764870542339112</v>
      </c>
      <c r="V223" s="46">
        <v>112718808.94000007</v>
      </c>
      <c r="Y223" s="23">
        <v>0.72914122420661454</v>
      </c>
      <c r="Z223" s="46">
        <v>121476943.27000007</v>
      </c>
      <c r="AC223" s="23">
        <v>0.71002873462872174</v>
      </c>
      <c r="AD223" s="46">
        <v>133693175.00000004</v>
      </c>
      <c r="AG223" s="23">
        <v>0.73697629659356723</v>
      </c>
      <c r="AH223" s="46">
        <v>178296564.80000037</v>
      </c>
      <c r="AK223" s="23">
        <v>0.72816694286222294</v>
      </c>
      <c r="AL223" s="46">
        <v>193802188.49000028</v>
      </c>
      <c r="AO223" s="23">
        <v>0.71522517179603251</v>
      </c>
      <c r="AP223" s="46">
        <v>204344550.13000044</v>
      </c>
      <c r="AS223" s="23">
        <v>0.70736761776947077</v>
      </c>
      <c r="AT223" s="46">
        <v>218465664.8900001</v>
      </c>
      <c r="AW223" s="23">
        <v>0.72434573010220538</v>
      </c>
      <c r="AX223" s="46">
        <v>269284828.72000015</v>
      </c>
      <c r="BA223" s="23">
        <v>0.71645348817649301</v>
      </c>
      <c r="BB223" s="46">
        <v>286741018.07000023</v>
      </c>
    </row>
    <row r="224" spans="1:55">
      <c r="A224" s="125" t="s">
        <v>127</v>
      </c>
      <c r="B224" s="59" t="s">
        <v>127</v>
      </c>
      <c r="E224" s="23">
        <v>0.16259469259750509</v>
      </c>
      <c r="F224" s="140">
        <v>10982472.680000002</v>
      </c>
      <c r="I224" s="23">
        <v>0.98236801251734474</v>
      </c>
      <c r="J224" s="46">
        <v>75861026.76000005</v>
      </c>
      <c r="M224" s="23">
        <v>0.20491501497923015</v>
      </c>
      <c r="N224" s="46">
        <v>19393603.04999999</v>
      </c>
      <c r="Q224" s="23">
        <v>0.17294394211373235</v>
      </c>
      <c r="R224" s="46">
        <v>23012457.600000013</v>
      </c>
      <c r="U224" s="23">
        <v>0.18523928100403017</v>
      </c>
      <c r="V224" s="46">
        <v>27927489.169999983</v>
      </c>
      <c r="Y224" s="23">
        <v>0.19739116637882198</v>
      </c>
      <c r="Z224" s="46">
        <v>32885913.899999976</v>
      </c>
      <c r="AC224" s="23">
        <v>0.21179529799348648</v>
      </c>
      <c r="AD224" s="46">
        <v>39879492.839999966</v>
      </c>
      <c r="AG224" s="23">
        <v>0.19178726247717848</v>
      </c>
      <c r="AH224" s="46">
        <v>46399063.62000002</v>
      </c>
      <c r="AK224" s="23">
        <v>0.19753490585925637</v>
      </c>
      <c r="AL224" s="46">
        <v>52574066.199999914</v>
      </c>
      <c r="AO224" s="23">
        <v>0.20692991891254883</v>
      </c>
      <c r="AP224" s="46">
        <v>59121243.010000035</v>
      </c>
      <c r="AS224" s="23">
        <v>0.21403116689279908</v>
      </c>
      <c r="AT224" s="46">
        <v>66102066.319999941</v>
      </c>
      <c r="AW224" s="23">
        <v>0.20151884356651448</v>
      </c>
      <c r="AX224" s="46">
        <v>74917218.420000091</v>
      </c>
      <c r="BA224" s="23">
        <v>0.20566461051698665</v>
      </c>
      <c r="BB224" s="46">
        <v>82311665.409999922</v>
      </c>
    </row>
    <row r="225" spans="1:55">
      <c r="A225" s="125" t="s">
        <v>128</v>
      </c>
      <c r="B225" s="59" t="s">
        <v>128</v>
      </c>
      <c r="E225" s="23">
        <v>8.9135045270148094E-3</v>
      </c>
      <c r="F225" s="140">
        <v>602063.44000000018</v>
      </c>
      <c r="I225" s="23">
        <v>9.4767057625360415E-4</v>
      </c>
      <c r="J225" s="46">
        <v>73181.60000000002</v>
      </c>
      <c r="M225" s="23">
        <v>1.2870545171919285E-2</v>
      </c>
      <c r="N225" s="46">
        <v>1218096.4100000001</v>
      </c>
      <c r="Q225" s="23">
        <v>1.0860752577774501E-2</v>
      </c>
      <c r="R225" s="46">
        <v>1445165.44</v>
      </c>
      <c r="U225" s="23">
        <v>1.0717246866385423E-2</v>
      </c>
      <c r="V225" s="46">
        <v>1615779.2999999998</v>
      </c>
      <c r="Y225" s="23">
        <v>1.0847259235350322E-2</v>
      </c>
      <c r="Z225" s="46">
        <v>1807183.3700000003</v>
      </c>
      <c r="AC225" s="23">
        <v>1.0813175071845907E-2</v>
      </c>
      <c r="AD225" s="46">
        <v>2036041.1300000001</v>
      </c>
      <c r="AG225" s="23">
        <v>1.0492451680762375E-2</v>
      </c>
      <c r="AH225" s="46">
        <v>2538437.2599999993</v>
      </c>
      <c r="AK225" s="23">
        <v>1.1358887306776613E-2</v>
      </c>
      <c r="AL225" s="46">
        <v>3023176.5399999996</v>
      </c>
      <c r="AO225" s="23">
        <v>1.154874676082771E-2</v>
      </c>
      <c r="AP225" s="46">
        <v>3299553.1399999997</v>
      </c>
      <c r="AS225" s="23">
        <v>1.1560370358969219E-2</v>
      </c>
      <c r="AT225" s="46">
        <v>3570341.55</v>
      </c>
      <c r="AW225" s="23">
        <v>1.1146004545597667E-2</v>
      </c>
      <c r="AX225" s="46">
        <v>4143670.35</v>
      </c>
      <c r="BA225" s="23">
        <v>1.1422122998564301E-2</v>
      </c>
      <c r="BB225" s="46">
        <v>4571394</v>
      </c>
    </row>
    <row r="226" spans="1:55">
      <c r="A226" s="125" t="s">
        <v>129</v>
      </c>
      <c r="B226" s="59" t="s">
        <v>129</v>
      </c>
      <c r="E226" s="23">
        <v>2.8608719476440642E-2</v>
      </c>
      <c r="F226" s="140">
        <v>1932378.4499999997</v>
      </c>
      <c r="I226" s="23">
        <v>5.81959831778781E-4</v>
      </c>
      <c r="J226" s="46">
        <v>44940.460000000006</v>
      </c>
      <c r="M226" s="23">
        <v>2.9074717708518667E-2</v>
      </c>
      <c r="N226" s="46">
        <v>2751694.5700000003</v>
      </c>
      <c r="Q226" s="23">
        <v>2.3930062623047296E-2</v>
      </c>
      <c r="R226" s="46">
        <v>3184208.3900000006</v>
      </c>
      <c r="U226" s="23">
        <v>2.3359592090378412E-2</v>
      </c>
      <c r="V226" s="46">
        <v>3521794.9</v>
      </c>
      <c r="Y226" s="23">
        <v>2.6413866705456066E-2</v>
      </c>
      <c r="Z226" s="46">
        <v>4400623.2000000011</v>
      </c>
      <c r="AC226" s="23">
        <v>2.6846879278185829E-2</v>
      </c>
      <c r="AD226" s="46">
        <v>5055069.4000000013</v>
      </c>
      <c r="AG226" s="23">
        <v>2.435827299906557E-2</v>
      </c>
      <c r="AH226" s="46">
        <v>5892993.3300000001</v>
      </c>
      <c r="AK226" s="23">
        <v>2.4316338986942149E-2</v>
      </c>
      <c r="AL226" s="46">
        <v>6471812.2099999972</v>
      </c>
      <c r="AO226" s="23">
        <v>2.500400378486475E-2</v>
      </c>
      <c r="AP226" s="46">
        <v>7143808.8399999999</v>
      </c>
      <c r="AS226" s="23">
        <v>2.6084769123454095E-2</v>
      </c>
      <c r="AT226" s="46">
        <v>8056103.0600000005</v>
      </c>
      <c r="AW226" s="23">
        <v>2.724841678320096E-2</v>
      </c>
      <c r="AX226" s="46">
        <v>10129948.920000002</v>
      </c>
      <c r="BA226" s="23">
        <v>2.9764271191447641E-2</v>
      </c>
      <c r="BB226" s="46">
        <v>11912339.830000004</v>
      </c>
    </row>
    <row r="227" spans="1:55" ht="13.5" thickBot="1">
      <c r="A227" s="125" t="s">
        <v>130</v>
      </c>
      <c r="B227" s="59" t="s">
        <v>130</v>
      </c>
      <c r="E227" s="23">
        <v>2.1471220060668938E-2</v>
      </c>
      <c r="F227" s="140">
        <v>1450275.4300000004</v>
      </c>
      <c r="I227" s="23">
        <v>0</v>
      </c>
      <c r="J227" s="46">
        <v>0</v>
      </c>
      <c r="M227" s="23">
        <v>2.3379735735741931E-2</v>
      </c>
      <c r="N227" s="46">
        <v>2212709.0799999996</v>
      </c>
      <c r="Q227" s="23">
        <v>1.94138866433816E-2</v>
      </c>
      <c r="R227" s="46">
        <v>2583272</v>
      </c>
      <c r="U227" s="23">
        <v>2.1148386403550715E-2</v>
      </c>
      <c r="V227" s="46">
        <v>3188423.7999999989</v>
      </c>
      <c r="Y227" s="23">
        <v>2.2434085132569372E-2</v>
      </c>
      <c r="Z227" s="46">
        <v>3737580.5900000012</v>
      </c>
      <c r="AC227" s="23">
        <v>2.5595840854819897E-2</v>
      </c>
      <c r="AD227" s="46">
        <v>4819508.0899999989</v>
      </c>
      <c r="AG227" s="23">
        <v>2.3388958670485127E-2</v>
      </c>
      <c r="AH227" s="46">
        <v>5658487.2599999998</v>
      </c>
      <c r="AK227" s="23">
        <v>2.3520993835717659E-2</v>
      </c>
      <c r="AL227" s="46">
        <v>6260130.4899999984</v>
      </c>
      <c r="AO227" s="23">
        <v>2.4576705671492574E-2</v>
      </c>
      <c r="AP227" s="46">
        <v>7021726.9499999983</v>
      </c>
      <c r="AS227" s="23">
        <v>2.4741197511281735E-2</v>
      </c>
      <c r="AT227" s="46">
        <v>7641150.1299999971</v>
      </c>
      <c r="AW227" s="23">
        <v>2.2110877245793619E-2</v>
      </c>
      <c r="AX227" s="46">
        <v>8220002.6099999994</v>
      </c>
      <c r="BA227" s="23">
        <v>2.192340964321687E-2</v>
      </c>
      <c r="BB227" s="46">
        <v>8774248.3000000026</v>
      </c>
    </row>
    <row r="228" spans="1:55" ht="13.5" thickBot="1">
      <c r="A228" s="100" t="s">
        <v>206</v>
      </c>
      <c r="E228" s="24">
        <v>0.99999999999999989</v>
      </c>
      <c r="F228" s="150">
        <v>67545087.140000045</v>
      </c>
      <c r="G228" s="126">
        <v>0</v>
      </c>
      <c r="I228" s="24">
        <v>1.0000000000000002</v>
      </c>
      <c r="J228" s="55">
        <v>77222614.940000042</v>
      </c>
      <c r="K228" s="126">
        <v>0</v>
      </c>
      <c r="M228" s="24">
        <v>1.0000000000000002</v>
      </c>
      <c r="N228" s="55">
        <v>94642176.669999972</v>
      </c>
      <c r="O228" s="126">
        <v>0</v>
      </c>
      <c r="Q228" s="24">
        <v>1</v>
      </c>
      <c r="R228" s="55">
        <v>133063103.10000007</v>
      </c>
      <c r="S228" s="126">
        <v>0</v>
      </c>
      <c r="U228" s="24">
        <v>0.99999999999999989</v>
      </c>
      <c r="V228" s="55">
        <v>150764400.61000007</v>
      </c>
      <c r="W228" s="126">
        <v>0</v>
      </c>
      <c r="Y228" s="24">
        <v>1</v>
      </c>
      <c r="Z228" s="55">
        <v>166602763.96000004</v>
      </c>
      <c r="AA228" s="126">
        <v>0</v>
      </c>
      <c r="AC228" s="24">
        <v>0.99999999999999989</v>
      </c>
      <c r="AD228" s="55">
        <v>188292626.03000003</v>
      </c>
      <c r="AE228" s="126">
        <v>4.4703483581542969E-7</v>
      </c>
      <c r="AG228" s="24">
        <v>1</v>
      </c>
      <c r="AH228" s="55">
        <v>241929849.88000038</v>
      </c>
      <c r="AI228" s="126">
        <v>-3.2782554626464844E-7</v>
      </c>
      <c r="AK228" s="24">
        <v>0.99999999999999989</v>
      </c>
      <c r="AL228" s="55">
        <v>266150764.45000023</v>
      </c>
      <c r="AM228" s="126">
        <v>-2.384185791015625E-7</v>
      </c>
      <c r="AO228" s="24">
        <v>1.0000000000000002</v>
      </c>
      <c r="AP228" s="55">
        <v>285706597.29000044</v>
      </c>
      <c r="AQ228" s="126">
        <v>0</v>
      </c>
      <c r="AS228" s="24">
        <v>1</v>
      </c>
      <c r="AT228" s="55">
        <v>308843180.55000007</v>
      </c>
      <c r="AU228" s="126">
        <v>-7.7486038208007813E-7</v>
      </c>
      <c r="AW228" s="24">
        <v>1</v>
      </c>
      <c r="AX228" s="55">
        <v>371762844.08000028</v>
      </c>
      <c r="AY228" s="126">
        <v>0</v>
      </c>
      <c r="BA228" s="24">
        <v>1</v>
      </c>
      <c r="BB228" s="55">
        <v>400222795.76000011</v>
      </c>
      <c r="BC228" s="126">
        <v>0</v>
      </c>
    </row>
    <row r="229" spans="1:55">
      <c r="A229" s="100" t="s">
        <v>207</v>
      </c>
      <c r="E229" s="23"/>
      <c r="F229" s="137"/>
      <c r="I229" s="23"/>
      <c r="M229" s="23"/>
      <c r="Q229" s="23"/>
      <c r="U229" s="23"/>
      <c r="Y229" s="23"/>
      <c r="AC229" s="23"/>
      <c r="AG229" s="23"/>
      <c r="AK229" s="23"/>
      <c r="AO229" s="23"/>
      <c r="AS229" s="23"/>
      <c r="AW229" s="23"/>
      <c r="BA229" s="23"/>
    </row>
    <row r="230" spans="1:55">
      <c r="A230" s="125" t="s">
        <v>208</v>
      </c>
      <c r="B230" s="123" t="s">
        <v>131</v>
      </c>
      <c r="C230" s="123"/>
      <c r="E230" s="23"/>
      <c r="F230" s="137"/>
      <c r="I230" s="23"/>
      <c r="M230" s="23"/>
      <c r="Q230" s="23"/>
      <c r="U230" s="23"/>
      <c r="Y230" s="23"/>
      <c r="AC230" s="23"/>
      <c r="AG230" s="23"/>
      <c r="AK230" s="23"/>
      <c r="AO230" s="23"/>
      <c r="AS230" s="23"/>
      <c r="AW230" s="23"/>
      <c r="BA230" s="23"/>
    </row>
    <row r="231" spans="1:55" hidden="1" outlineLevel="1">
      <c r="A231" s="100" t="s">
        <v>206</v>
      </c>
      <c r="E231" s="23">
        <v>0.23505352176232322</v>
      </c>
      <c r="F231" s="140">
        <v>15876710.610000009</v>
      </c>
      <c r="I231" s="23">
        <v>0.23734053300630156</v>
      </c>
      <c r="J231" s="46">
        <v>18328056.589999985</v>
      </c>
      <c r="M231" s="23">
        <v>0.23386019466959071</v>
      </c>
      <c r="N231" s="46">
        <v>22133037.859999992</v>
      </c>
      <c r="Q231" s="23">
        <v>0.23765947985020375</v>
      </c>
      <c r="R231" s="46">
        <v>31623707.870000031</v>
      </c>
      <c r="U231" s="23">
        <v>0.23655200767358403</v>
      </c>
      <c r="V231" s="46">
        <v>35663621.650000028</v>
      </c>
      <c r="Y231" s="23">
        <v>0.23837899147660707</v>
      </c>
      <c r="Z231" s="46">
        <v>39714598.850000024</v>
      </c>
      <c r="AC231" s="23">
        <v>0.2363299942128913</v>
      </c>
      <c r="AD231" s="46">
        <v>44499195.219999991</v>
      </c>
      <c r="AG231" s="23">
        <v>0.23456180131615595</v>
      </c>
      <c r="AH231" s="46">
        <v>56747501.379999995</v>
      </c>
      <c r="AK231" s="23">
        <v>0.23723585521341534</v>
      </c>
      <c r="AL231" s="46">
        <v>63140504.219999991</v>
      </c>
      <c r="AO231" s="23">
        <v>0.2343807469101932</v>
      </c>
      <c r="AP231" s="46">
        <v>66964125.670000017</v>
      </c>
      <c r="AS231" s="23">
        <v>0.23458140316059506</v>
      </c>
      <c r="AT231" s="46">
        <v>72448866.650000021</v>
      </c>
      <c r="AW231" s="23">
        <v>0.23441835744953193</v>
      </c>
      <c r="AX231" s="46">
        <v>87148035.270000085</v>
      </c>
      <c r="BA231" s="23">
        <v>0.23484566253033451</v>
      </c>
      <c r="BB231" s="46">
        <v>93990587.629999965</v>
      </c>
    </row>
    <row r="232" spans="1:55" hidden="1" outlineLevel="1">
      <c r="A232" s="100" t="s">
        <v>207</v>
      </c>
      <c r="E232" s="23">
        <v>0.26279515197320968</v>
      </c>
      <c r="F232" s="140">
        <v>17750521.43999999</v>
      </c>
      <c r="I232" s="23">
        <v>0.25230378076601329</v>
      </c>
      <c r="J232" s="46">
        <v>19483557.71000002</v>
      </c>
      <c r="M232" s="23">
        <v>0.23927332080453084</v>
      </c>
      <c r="N232" s="46">
        <v>22645347.899999991</v>
      </c>
      <c r="Q232" s="23">
        <v>0.2333537069751381</v>
      </c>
      <c r="R232" s="46">
        <v>31050768.36999999</v>
      </c>
      <c r="U232" s="23">
        <v>0.23226442487960483</v>
      </c>
      <c r="V232" s="46">
        <v>35017206.800000004</v>
      </c>
      <c r="Y232" s="23">
        <v>0.22639565697154843</v>
      </c>
      <c r="Z232" s="46">
        <v>37718142.20000001</v>
      </c>
      <c r="AC232" s="23">
        <v>0.22807313364017659</v>
      </c>
      <c r="AD232" s="46">
        <v>42944489.259999968</v>
      </c>
      <c r="AG232" s="23">
        <v>0.22803649461761091</v>
      </c>
      <c r="AH232" s="46">
        <v>55168834.910000034</v>
      </c>
      <c r="AK232" s="23">
        <v>0.22484609970467462</v>
      </c>
      <c r="AL232" s="46">
        <v>59842961.320000052</v>
      </c>
      <c r="AO232" s="23">
        <v>0.22510445407993052</v>
      </c>
      <c r="AP232" s="46">
        <v>64313827.610000037</v>
      </c>
      <c r="AS232" s="23">
        <v>0.22472025082892838</v>
      </c>
      <c r="AT232" s="46">
        <v>69403317.00000003</v>
      </c>
      <c r="AW232" s="23">
        <v>0.22629172852975227</v>
      </c>
      <c r="AX232" s="46">
        <v>84126856.590000018</v>
      </c>
      <c r="BA232" s="23">
        <v>0.2247556444134714</v>
      </c>
      <c r="BB232" s="46">
        <v>89952332.36999996</v>
      </c>
    </row>
    <row r="233" spans="1:55" hidden="1" outlineLevel="1">
      <c r="A233" s="125" t="s">
        <v>208</v>
      </c>
      <c r="E233" s="23">
        <v>0.28782959150979931</v>
      </c>
      <c r="F233" s="140">
        <v>19441474.84</v>
      </c>
      <c r="I233" s="23">
        <v>0.28889917503226148</v>
      </c>
      <c r="J233" s="46">
        <v>22309549.749999989</v>
      </c>
      <c r="M233" s="23">
        <v>0.28903607485045391</v>
      </c>
      <c r="N233" s="46">
        <v>27355003.259999998</v>
      </c>
      <c r="Q233" s="23">
        <v>0.28566602863179419</v>
      </c>
      <c r="R233" s="46">
        <v>38011608.219999984</v>
      </c>
      <c r="U233" s="23">
        <v>0.28249272107791662</v>
      </c>
      <c r="V233" s="46">
        <v>42589845.770000026</v>
      </c>
      <c r="Y233" s="23">
        <v>0.2838725843189186</v>
      </c>
      <c r="Z233" s="46">
        <v>47293957.159999996</v>
      </c>
      <c r="AC233" s="23">
        <v>0.28336618153861765</v>
      </c>
      <c r="AD233" s="46">
        <v>53355762.45000001</v>
      </c>
      <c r="AG233" s="23">
        <v>0.27963952564578837</v>
      </c>
      <c r="AH233" s="46">
        <v>67653148.459999993</v>
      </c>
      <c r="AK233" s="23">
        <v>0.27752756000021306</v>
      </c>
      <c r="AL233" s="46">
        <v>73864172.249999925</v>
      </c>
      <c r="AO233" s="23">
        <v>0.28223494586704212</v>
      </c>
      <c r="AP233" s="46">
        <v>80636386.019999996</v>
      </c>
      <c r="AS233" s="23">
        <v>0.28268483793141669</v>
      </c>
      <c r="AT233" s="46">
        <v>87305284.440000027</v>
      </c>
      <c r="AW233" s="23">
        <v>0.28030284623488572</v>
      </c>
      <c r="AX233" s="46">
        <v>104206183.32000008</v>
      </c>
      <c r="BA233" s="23">
        <v>0.27802326811170847</v>
      </c>
      <c r="BB233" s="46">
        <v>111271249.65000004</v>
      </c>
    </row>
    <row r="234" spans="1:55" hidden="1" outlineLevel="1">
      <c r="A234" s="125" t="s">
        <v>334</v>
      </c>
      <c r="E234" s="23">
        <v>0.14134766989361222</v>
      </c>
      <c r="F234" s="140">
        <v>9547340.6799999923</v>
      </c>
      <c r="I234" s="23">
        <v>0.14894167646273704</v>
      </c>
      <c r="J234" s="46">
        <v>11501665.730000002</v>
      </c>
      <c r="M234" s="23">
        <v>0.15968098496608693</v>
      </c>
      <c r="N234" s="46">
        <v>15112555.990000011</v>
      </c>
      <c r="Q234" s="23">
        <v>0.16946407023931781</v>
      </c>
      <c r="R234" s="46">
        <v>22549415.049999986</v>
      </c>
      <c r="U234" s="23">
        <v>0.17277961053540772</v>
      </c>
      <c r="V234" s="46">
        <v>26049014.419999994</v>
      </c>
      <c r="Y234" s="23">
        <v>0.17787685579523199</v>
      </c>
      <c r="Z234" s="46">
        <v>29634775.819999997</v>
      </c>
      <c r="AC234" s="23">
        <v>0.17696566053888388</v>
      </c>
      <c r="AD234" s="46">
        <v>33321328.939999983</v>
      </c>
      <c r="AG234" s="23">
        <v>0.18303533735900809</v>
      </c>
      <c r="AH234" s="46">
        <v>44281711.689999983</v>
      </c>
      <c r="AK234" s="23">
        <v>0.18339377510662649</v>
      </c>
      <c r="AL234" s="46">
        <v>48810393.440000005</v>
      </c>
      <c r="AO234" s="23">
        <v>0.18049467379871714</v>
      </c>
      <c r="AP234" s="46">
        <v>51568519.080000021</v>
      </c>
      <c r="AS234" s="23">
        <v>0.17993270394067631</v>
      </c>
      <c r="AT234" s="46">
        <v>55570988.570000008</v>
      </c>
      <c r="AW234" s="23">
        <v>0.1803948237106997</v>
      </c>
      <c r="AX234" s="46">
        <v>67064092.719999969</v>
      </c>
      <c r="BA234" s="23">
        <v>0.18157180505424597</v>
      </c>
      <c r="BB234" s="46">
        <v>72669175.450000033</v>
      </c>
    </row>
    <row r="235" spans="1:55" collapsed="1">
      <c r="A235" s="125"/>
      <c r="B235" s="59" t="s">
        <v>132</v>
      </c>
      <c r="E235" s="23">
        <v>0.92702593513894449</v>
      </c>
      <c r="F235" s="140">
        <v>62616047.569999993</v>
      </c>
      <c r="I235" s="23">
        <v>0.92748516526731339</v>
      </c>
      <c r="J235" s="46">
        <v>71622829.780000001</v>
      </c>
      <c r="M235" s="23">
        <v>0.92185057529066239</v>
      </c>
      <c r="N235" s="46">
        <v>87245945.00999999</v>
      </c>
      <c r="Q235" s="23">
        <v>0.92614328569645377</v>
      </c>
      <c r="R235" s="46">
        <v>123235499.50999999</v>
      </c>
      <c r="U235" s="23">
        <v>0.92408876416651309</v>
      </c>
      <c r="V235" s="46">
        <v>139319688.64000005</v>
      </c>
      <c r="Y235" s="23">
        <v>0.92652408856230606</v>
      </c>
      <c r="Z235" s="46">
        <v>154361474.03000003</v>
      </c>
      <c r="AC235" s="23">
        <v>0.92473496993056936</v>
      </c>
      <c r="AD235" s="46">
        <v>174120775.86999995</v>
      </c>
      <c r="AG235" s="23">
        <v>0.92527315893856343</v>
      </c>
      <c r="AH235" s="46">
        <v>223851196.44</v>
      </c>
      <c r="AK235" s="23">
        <v>0.92300329002492953</v>
      </c>
      <c r="AL235" s="46">
        <v>245658031.22999996</v>
      </c>
      <c r="AO235" s="23">
        <v>0.92221482065588289</v>
      </c>
      <c r="AP235" s="46">
        <v>263482858.38000008</v>
      </c>
      <c r="AS235" s="23">
        <v>0.92191919586161641</v>
      </c>
      <c r="AT235" s="46">
        <v>284728456.66000009</v>
      </c>
      <c r="AW235" s="23">
        <v>0.92140775592486956</v>
      </c>
      <c r="AX235" s="46">
        <v>342545167.90000015</v>
      </c>
      <c r="BA235" s="23">
        <v>0.91919638010976035</v>
      </c>
      <c r="BB235" s="46">
        <v>367883345.10000002</v>
      </c>
    </row>
    <row r="236" spans="1:55">
      <c r="A236" s="117" t="s">
        <v>335</v>
      </c>
      <c r="B236" s="59" t="s">
        <v>133</v>
      </c>
      <c r="E236" s="23">
        <v>5.5668179866382485E-2</v>
      </c>
      <c r="F236" s="140">
        <v>3760112.0599999987</v>
      </c>
      <c r="I236" s="23">
        <v>5.5464009517520736E-2</v>
      </c>
      <c r="J236" s="46">
        <v>4283075.8499999987</v>
      </c>
      <c r="M236" s="23">
        <v>5.9899176767317271E-2</v>
      </c>
      <c r="N236" s="46">
        <v>5668988.4699999997</v>
      </c>
      <c r="Q236" s="23">
        <v>5.4184492259898333E-2</v>
      </c>
      <c r="R236" s="46">
        <v>7209956.6800000034</v>
      </c>
      <c r="U236" s="23">
        <v>5.5268172302522449E-2</v>
      </c>
      <c r="V236" s="46">
        <v>8332472.8700000029</v>
      </c>
      <c r="Y236" s="23">
        <v>5.3987246947232483E-2</v>
      </c>
      <c r="Z236" s="46">
        <v>8994424.5600000042</v>
      </c>
      <c r="AC236" s="23">
        <v>5.5384024270490995E-2</v>
      </c>
      <c r="AD236" s="46">
        <v>10428403.370000001</v>
      </c>
      <c r="AG236" s="23">
        <v>5.4096500024662438E-2</v>
      </c>
      <c r="AH236" s="46">
        <v>13087558.129999999</v>
      </c>
      <c r="AK236" s="23">
        <v>5.5306503929900698E-2</v>
      </c>
      <c r="AL236" s="46">
        <v>14719868.299999995</v>
      </c>
      <c r="AO236" s="23">
        <v>5.6301531685222346E-2</v>
      </c>
      <c r="AP236" s="46">
        <v>16085719.040000005</v>
      </c>
      <c r="AS236" s="23">
        <v>5.5520861200378503E-2</v>
      </c>
      <c r="AT236" s="46">
        <v>17147239.359999992</v>
      </c>
      <c r="AW236" s="23">
        <v>5.6455582972362736E-2</v>
      </c>
      <c r="AX236" s="46">
        <v>20988088.09</v>
      </c>
      <c r="BA236" s="23">
        <v>5.8066183626221748E-2</v>
      </c>
      <c r="BB236" s="46">
        <v>23239410.350000005</v>
      </c>
    </row>
    <row r="237" spans="1:55">
      <c r="A237" s="117" t="s">
        <v>336</v>
      </c>
      <c r="B237" s="59" t="s">
        <v>134</v>
      </c>
      <c r="E237" s="23">
        <v>1.7305884994672914E-2</v>
      </c>
      <c r="F237" s="140">
        <v>1168927.5100000005</v>
      </c>
      <c r="I237" s="23">
        <v>1.7050825215165922E-2</v>
      </c>
      <c r="J237" s="46">
        <v>1316709.3100000005</v>
      </c>
      <c r="M237" s="23">
        <v>1.8250247942020421E-2</v>
      </c>
      <c r="N237" s="46">
        <v>1727243.1900000004</v>
      </c>
      <c r="Q237" s="23">
        <v>1.9603732584228303E-2</v>
      </c>
      <c r="R237" s="46">
        <v>2608533.4900000002</v>
      </c>
      <c r="U237" s="23">
        <v>2.0582615441341611E-2</v>
      </c>
      <c r="V237" s="46">
        <v>3103125.6799999997</v>
      </c>
      <c r="Y237" s="23">
        <v>1.9433962997020618E-2</v>
      </c>
      <c r="Z237" s="46">
        <v>3237751.95</v>
      </c>
      <c r="AC237" s="23">
        <v>1.9634163631086516E-2</v>
      </c>
      <c r="AD237" s="46">
        <v>3696968.2299999991</v>
      </c>
      <c r="AG237" s="23">
        <v>2.0314663992218238E-2</v>
      </c>
      <c r="AH237" s="46">
        <v>4914723.6099999994</v>
      </c>
      <c r="AK237" s="23">
        <v>2.1169145734535218E-2</v>
      </c>
      <c r="AL237" s="46">
        <v>5634184.3200000031</v>
      </c>
      <c r="AO237" s="23">
        <v>2.0994211463418459E-2</v>
      </c>
      <c r="AP237" s="46">
        <v>5998184.7200000025</v>
      </c>
      <c r="AS237" s="23">
        <v>2.1706638327132058E-2</v>
      </c>
      <c r="AT237" s="46">
        <v>6703947.2199999979</v>
      </c>
      <c r="AW237" s="23">
        <v>2.1279021171620029E-2</v>
      </c>
      <c r="AX237" s="46">
        <v>7910749.4299999997</v>
      </c>
      <c r="BA237" s="23">
        <v>2.1903905506814106E-2</v>
      </c>
      <c r="BB237" s="46">
        <v>8766442.3000000026</v>
      </c>
    </row>
    <row r="238" spans="1:55">
      <c r="A238" s="117" t="s">
        <v>219</v>
      </c>
      <c r="B238" s="59" t="s">
        <v>135</v>
      </c>
      <c r="E238" s="23">
        <v>0</v>
      </c>
      <c r="F238" s="140">
        <v>0</v>
      </c>
      <c r="I238" s="23">
        <v>0</v>
      </c>
      <c r="J238" s="46">
        <v>0</v>
      </c>
      <c r="M238" s="23">
        <v>0</v>
      </c>
      <c r="N238" s="46">
        <v>0</v>
      </c>
      <c r="Q238" s="23">
        <v>6.8489459419498525E-5</v>
      </c>
      <c r="R238" s="46">
        <v>9113.4199999999983</v>
      </c>
      <c r="U238" s="23">
        <v>6.0448089622793319E-5</v>
      </c>
      <c r="V238" s="46">
        <v>9113.4199999999983</v>
      </c>
      <c r="Y238" s="23">
        <v>5.4701493440937494E-5</v>
      </c>
      <c r="Z238" s="46">
        <v>9113.4199999999983</v>
      </c>
      <c r="AC238" s="23">
        <v>2.4684216785310944E-4</v>
      </c>
      <c r="AD238" s="46">
        <v>46478.560000000012</v>
      </c>
      <c r="AG238" s="23">
        <v>2.8208114886959894E-4</v>
      </c>
      <c r="AH238" s="46">
        <v>68243.850000000006</v>
      </c>
      <c r="AK238" s="23">
        <v>4.9052179229989068E-4</v>
      </c>
      <c r="AL238" s="46">
        <v>130552.75</v>
      </c>
      <c r="AO238" s="23">
        <v>4.6098795494845868E-4</v>
      </c>
      <c r="AP238" s="46">
        <v>131707.30000000002</v>
      </c>
      <c r="AS238" s="23">
        <v>8.2698753310711547E-4</v>
      </c>
      <c r="AT238" s="46">
        <v>255409.46000000002</v>
      </c>
      <c r="AW238" s="23">
        <v>8.1541629247587372E-4</v>
      </c>
      <c r="AX238" s="46">
        <v>303141.48000000004</v>
      </c>
      <c r="BA238" s="23">
        <v>7.9430965294299306E-4</v>
      </c>
      <c r="BB238" s="46">
        <v>317900.83</v>
      </c>
    </row>
    <row r="239" spans="1:55">
      <c r="A239" s="117" t="s">
        <v>220</v>
      </c>
      <c r="B239" s="59" t="s">
        <v>136</v>
      </c>
      <c r="E239" s="23">
        <v>0</v>
      </c>
      <c r="F239" s="140">
        <v>0</v>
      </c>
      <c r="I239" s="23">
        <v>0</v>
      </c>
      <c r="J239" s="46">
        <v>0</v>
      </c>
      <c r="M239" s="23">
        <v>0</v>
      </c>
      <c r="N239" s="46">
        <v>0</v>
      </c>
      <c r="Q239" s="23">
        <v>0</v>
      </c>
      <c r="R239" s="46">
        <v>0</v>
      </c>
      <c r="U239" s="23">
        <v>0</v>
      </c>
      <c r="V239" s="46">
        <v>0</v>
      </c>
      <c r="Y239" s="23">
        <v>0</v>
      </c>
      <c r="Z239" s="46">
        <v>0</v>
      </c>
      <c r="AC239" s="23">
        <v>0</v>
      </c>
      <c r="AD239" s="46">
        <v>0</v>
      </c>
      <c r="AG239" s="23">
        <v>3.3595895686421109E-5</v>
      </c>
      <c r="AH239" s="46">
        <v>8127.8499999999985</v>
      </c>
      <c r="AK239" s="23">
        <v>3.0538518334885062E-5</v>
      </c>
      <c r="AL239" s="46">
        <v>8127.8499999999985</v>
      </c>
      <c r="AO239" s="23">
        <v>2.8448240527501731E-5</v>
      </c>
      <c r="AP239" s="46">
        <v>8127.8499999999985</v>
      </c>
      <c r="AS239" s="23">
        <v>2.6317077765892723E-5</v>
      </c>
      <c r="AT239" s="46">
        <v>8127.8499999999985</v>
      </c>
      <c r="AW239" s="23">
        <v>4.2223638671706801E-5</v>
      </c>
      <c r="AX239" s="46">
        <v>15697.18</v>
      </c>
      <c r="BA239" s="23">
        <v>3.9221104260670507E-5</v>
      </c>
      <c r="BB239" s="46">
        <v>15697.18</v>
      </c>
    </row>
    <row r="240" spans="1:55">
      <c r="A240" s="117" t="s">
        <v>221</v>
      </c>
      <c r="B240" s="59" t="s">
        <v>137</v>
      </c>
      <c r="E240" s="23">
        <v>0</v>
      </c>
      <c r="F240" s="140">
        <v>0</v>
      </c>
      <c r="I240" s="23">
        <v>0</v>
      </c>
      <c r="J240" s="46">
        <v>0</v>
      </c>
      <c r="M240" s="23">
        <v>0</v>
      </c>
      <c r="N240" s="46">
        <v>0</v>
      </c>
      <c r="Q240" s="23">
        <v>0</v>
      </c>
      <c r="R240" s="46">
        <v>0</v>
      </c>
      <c r="U240" s="23">
        <v>0</v>
      </c>
      <c r="V240" s="46">
        <v>0</v>
      </c>
      <c r="Y240" s="23">
        <v>0</v>
      </c>
      <c r="Z240" s="46">
        <v>0</v>
      </c>
      <c r="AC240" s="23">
        <v>0</v>
      </c>
      <c r="AD240" s="46">
        <v>0</v>
      </c>
      <c r="AG240" s="23">
        <v>0</v>
      </c>
      <c r="AH240" s="46">
        <v>0</v>
      </c>
      <c r="AK240" s="23">
        <v>0</v>
      </c>
      <c r="AL240" s="46">
        <v>0</v>
      </c>
      <c r="AO240" s="23">
        <v>0</v>
      </c>
      <c r="AP240" s="46">
        <v>0</v>
      </c>
      <c r="AS240" s="23">
        <v>0</v>
      </c>
      <c r="AT240" s="46">
        <v>0</v>
      </c>
      <c r="AW240" s="23">
        <v>0</v>
      </c>
      <c r="AX240" s="46">
        <v>0</v>
      </c>
      <c r="BA240" s="23">
        <v>0</v>
      </c>
      <c r="BB240" s="46">
        <v>0</v>
      </c>
    </row>
    <row r="241" spans="1:55">
      <c r="A241" s="117" t="s">
        <v>222</v>
      </c>
      <c r="B241" s="59" t="s">
        <v>138</v>
      </c>
      <c r="E241" s="23">
        <v>0</v>
      </c>
      <c r="F241" s="140">
        <v>0</v>
      </c>
      <c r="I241" s="23">
        <v>0</v>
      </c>
      <c r="J241" s="46">
        <v>0</v>
      </c>
      <c r="M241" s="23">
        <v>0</v>
      </c>
      <c r="N241" s="46">
        <v>0</v>
      </c>
      <c r="Q241" s="23">
        <v>0</v>
      </c>
      <c r="R241" s="46">
        <v>0</v>
      </c>
      <c r="U241" s="23">
        <v>0</v>
      </c>
      <c r="V241" s="46">
        <v>0</v>
      </c>
      <c r="Y241" s="23">
        <v>0</v>
      </c>
      <c r="Z241" s="46">
        <v>0</v>
      </c>
      <c r="AC241" s="23">
        <v>0</v>
      </c>
      <c r="AD241" s="46">
        <v>0</v>
      </c>
      <c r="AG241" s="23">
        <v>0</v>
      </c>
      <c r="AH241" s="46">
        <v>0</v>
      </c>
      <c r="AK241" s="23">
        <v>0</v>
      </c>
      <c r="AL241" s="46">
        <v>0</v>
      </c>
      <c r="AO241" s="23">
        <v>0</v>
      </c>
      <c r="AP241" s="46">
        <v>0</v>
      </c>
      <c r="AS241" s="23">
        <v>0</v>
      </c>
      <c r="AT241" s="46">
        <v>0</v>
      </c>
      <c r="AW241" s="23">
        <v>0</v>
      </c>
      <c r="AX241" s="46">
        <v>0</v>
      </c>
      <c r="BA241" s="23">
        <v>0</v>
      </c>
      <c r="BB241" s="46">
        <v>0</v>
      </c>
    </row>
    <row r="242" spans="1:55">
      <c r="A242" s="117" t="s">
        <v>223</v>
      </c>
      <c r="B242" s="59" t="s">
        <v>139</v>
      </c>
      <c r="E242" s="23">
        <v>0</v>
      </c>
      <c r="F242" s="140">
        <v>0</v>
      </c>
      <c r="G242" s="135"/>
      <c r="I242" s="23">
        <v>0</v>
      </c>
      <c r="J242" s="46">
        <v>0</v>
      </c>
      <c r="K242" s="135"/>
      <c r="M242" s="23">
        <v>0</v>
      </c>
      <c r="N242" s="46">
        <v>0</v>
      </c>
      <c r="O242" s="135"/>
      <c r="Q242" s="23">
        <v>0</v>
      </c>
      <c r="R242" s="46">
        <v>0</v>
      </c>
      <c r="S242" s="135"/>
      <c r="U242" s="23">
        <v>0</v>
      </c>
      <c r="V242" s="46">
        <v>0</v>
      </c>
      <c r="W242" s="135"/>
      <c r="Y242" s="23">
        <v>0</v>
      </c>
      <c r="Z242" s="46">
        <v>0</v>
      </c>
      <c r="AA242" s="135"/>
      <c r="AC242" s="23">
        <v>0</v>
      </c>
      <c r="AD242" s="46">
        <v>0</v>
      </c>
      <c r="AE242" s="135"/>
      <c r="AG242" s="23">
        <v>0</v>
      </c>
      <c r="AH242" s="46">
        <v>0</v>
      </c>
      <c r="AI242" s="135"/>
      <c r="AK242" s="23">
        <v>0</v>
      </c>
      <c r="AL242" s="46">
        <v>0</v>
      </c>
      <c r="AM242" s="135"/>
      <c r="AO242" s="23">
        <v>0</v>
      </c>
      <c r="AP242" s="46">
        <v>0</v>
      </c>
      <c r="AQ242" s="135"/>
      <c r="AS242" s="23">
        <v>0</v>
      </c>
      <c r="AT242" s="46">
        <v>0</v>
      </c>
      <c r="AU242" s="135"/>
      <c r="AW242" s="23">
        <v>0</v>
      </c>
      <c r="AX242" s="46">
        <v>0</v>
      </c>
      <c r="AY242" s="135"/>
      <c r="BA242" s="23">
        <v>0</v>
      </c>
      <c r="BB242" s="46">
        <v>0</v>
      </c>
      <c r="BC242" s="135"/>
    </row>
    <row r="243" spans="1:55">
      <c r="A243" s="117" t="s">
        <v>224</v>
      </c>
      <c r="B243" s="59" t="s">
        <v>140</v>
      </c>
      <c r="E243" s="23">
        <v>0</v>
      </c>
      <c r="F243" s="140">
        <v>0</v>
      </c>
      <c r="G243" s="135"/>
      <c r="I243" s="23">
        <v>0</v>
      </c>
      <c r="J243" s="46">
        <v>0</v>
      </c>
      <c r="K243" s="135"/>
      <c r="M243" s="23">
        <v>0</v>
      </c>
      <c r="N243" s="46">
        <v>0</v>
      </c>
      <c r="O243" s="135"/>
      <c r="Q243" s="23">
        <v>0</v>
      </c>
      <c r="R243" s="46">
        <v>0</v>
      </c>
      <c r="S243" s="135"/>
      <c r="U243" s="23">
        <v>0</v>
      </c>
      <c r="V243" s="46">
        <v>0</v>
      </c>
      <c r="W243" s="135"/>
      <c r="Y243" s="23">
        <v>0</v>
      </c>
      <c r="Z243" s="46">
        <v>0</v>
      </c>
      <c r="AA243" s="135"/>
      <c r="AC243" s="23">
        <v>0</v>
      </c>
      <c r="AD243" s="46">
        <v>0</v>
      </c>
      <c r="AE243" s="135"/>
      <c r="AG243" s="23">
        <v>0</v>
      </c>
      <c r="AH243" s="46">
        <v>0</v>
      </c>
      <c r="AI243" s="135"/>
      <c r="AK243" s="23">
        <v>0</v>
      </c>
      <c r="AL243" s="46">
        <v>0</v>
      </c>
      <c r="AM243" s="135"/>
      <c r="AO243" s="23">
        <v>0</v>
      </c>
      <c r="AP243" s="46">
        <v>0</v>
      </c>
      <c r="AQ243" s="135"/>
      <c r="AS243" s="23">
        <v>0</v>
      </c>
      <c r="AT243" s="46">
        <v>0</v>
      </c>
      <c r="AU243" s="135"/>
      <c r="AW243" s="23">
        <v>0</v>
      </c>
      <c r="AX243" s="46">
        <v>0</v>
      </c>
      <c r="AY243" s="135"/>
      <c r="BA243" s="23">
        <v>0</v>
      </c>
      <c r="BB243" s="46">
        <v>0</v>
      </c>
      <c r="BC243" s="135"/>
    </row>
    <row r="244" spans="1:55" ht="13.5" thickBot="1">
      <c r="A244" s="117" t="s">
        <v>225</v>
      </c>
      <c r="B244" s="59" t="s">
        <v>141</v>
      </c>
      <c r="E244" s="23">
        <v>0</v>
      </c>
      <c r="F244" s="140">
        <v>0</v>
      </c>
      <c r="G244" s="135"/>
      <c r="I244" s="23">
        <v>0</v>
      </c>
      <c r="J244" s="46">
        <v>0</v>
      </c>
      <c r="K244" s="135"/>
      <c r="M244" s="23">
        <v>0</v>
      </c>
      <c r="N244" s="46">
        <v>0</v>
      </c>
      <c r="O244" s="135"/>
      <c r="Q244" s="23">
        <v>0</v>
      </c>
      <c r="R244" s="46">
        <v>0</v>
      </c>
      <c r="S244" s="135"/>
      <c r="U244" s="23">
        <v>0</v>
      </c>
      <c r="V244" s="46">
        <v>0</v>
      </c>
      <c r="W244" s="135"/>
      <c r="Y244" s="23">
        <v>0</v>
      </c>
      <c r="Z244" s="46">
        <v>0</v>
      </c>
      <c r="AA244" s="135"/>
      <c r="AC244" s="23">
        <v>0</v>
      </c>
      <c r="AD244" s="46">
        <v>0</v>
      </c>
      <c r="AE244" s="135"/>
      <c r="AG244" s="23">
        <v>0</v>
      </c>
      <c r="AH244" s="46">
        <v>0</v>
      </c>
      <c r="AI244" s="135"/>
      <c r="AK244" s="23">
        <v>0</v>
      </c>
      <c r="AL244" s="46">
        <v>0</v>
      </c>
      <c r="AM244" s="135"/>
      <c r="AO244" s="23">
        <v>0</v>
      </c>
      <c r="AP244" s="46">
        <v>0</v>
      </c>
      <c r="AQ244" s="135"/>
      <c r="AS244" s="23">
        <v>0</v>
      </c>
      <c r="AT244" s="46">
        <v>0</v>
      </c>
      <c r="AU244" s="135"/>
      <c r="AW244" s="23">
        <v>0</v>
      </c>
      <c r="AX244" s="46">
        <v>0</v>
      </c>
      <c r="AY244" s="135"/>
      <c r="BA244" s="23">
        <v>0</v>
      </c>
      <c r="BB244" s="46">
        <v>0</v>
      </c>
      <c r="BC244" s="135"/>
    </row>
    <row r="245" spans="1:55" ht="13.5" thickBot="1">
      <c r="A245" s="125"/>
      <c r="E245" s="24">
        <v>0.99999999999999989</v>
      </c>
      <c r="F245" s="150">
        <v>67545087.140000001</v>
      </c>
      <c r="G245" s="126">
        <v>0</v>
      </c>
      <c r="I245" s="24">
        <v>1</v>
      </c>
      <c r="J245" s="55">
        <v>77222614.939999998</v>
      </c>
      <c r="K245" s="126">
        <v>0</v>
      </c>
      <c r="M245" s="24">
        <v>1</v>
      </c>
      <c r="N245" s="55">
        <v>94642176.669999987</v>
      </c>
      <c r="O245" s="126">
        <v>0</v>
      </c>
      <c r="Q245" s="24">
        <v>0.99999999999999989</v>
      </c>
      <c r="R245" s="55">
        <v>133063103.09999999</v>
      </c>
      <c r="S245" s="126">
        <v>0</v>
      </c>
      <c r="U245" s="24">
        <v>1</v>
      </c>
      <c r="V245" s="55">
        <v>150764400.61000004</v>
      </c>
      <c r="W245" s="126">
        <v>0</v>
      </c>
      <c r="Y245" s="24">
        <v>1</v>
      </c>
      <c r="Z245" s="55">
        <v>166602763.96000001</v>
      </c>
      <c r="AA245" s="126">
        <v>0</v>
      </c>
      <c r="AC245" s="24">
        <v>1</v>
      </c>
      <c r="AD245" s="55">
        <v>188292626.02999994</v>
      </c>
      <c r="AE245" s="126">
        <v>0</v>
      </c>
      <c r="AG245" s="24">
        <v>1.0000000000000002</v>
      </c>
      <c r="AH245" s="55">
        <v>241929849.88</v>
      </c>
      <c r="AI245" s="126">
        <v>3.8743019104003906E-7</v>
      </c>
      <c r="AK245" s="24">
        <v>1.0000000000000002</v>
      </c>
      <c r="AL245" s="55">
        <v>266150764.44999993</v>
      </c>
      <c r="AM245" s="126">
        <v>2.9802322387695313E-7</v>
      </c>
      <c r="AO245" s="24">
        <v>0.99999999999999967</v>
      </c>
      <c r="AP245" s="55">
        <v>285706597.29000014</v>
      </c>
      <c r="AQ245" s="126">
        <v>0</v>
      </c>
      <c r="AS245" s="24">
        <v>1</v>
      </c>
      <c r="AT245" s="55">
        <v>308843180.55000007</v>
      </c>
      <c r="AU245" s="126">
        <v>0</v>
      </c>
      <c r="AW245" s="24">
        <v>0.99999999999999989</v>
      </c>
      <c r="AX245" s="55">
        <v>371762844.08000016</v>
      </c>
      <c r="AY245" s="126">
        <v>0</v>
      </c>
      <c r="BA245" s="24">
        <v>0.99999999999999989</v>
      </c>
      <c r="BB245" s="55">
        <v>400222795.76000005</v>
      </c>
      <c r="BC245" s="126">
        <v>0</v>
      </c>
    </row>
    <row r="246" spans="1:55" ht="13.5" thickBot="1">
      <c r="A246" s="125"/>
      <c r="E246" s="23"/>
      <c r="F246" s="137"/>
      <c r="I246" s="23"/>
      <c r="M246" s="23"/>
      <c r="Q246" s="23"/>
      <c r="U246" s="23"/>
      <c r="Y246" s="23"/>
      <c r="AC246" s="23"/>
      <c r="AG246" s="23"/>
      <c r="AK246" s="23"/>
      <c r="AO246" s="23"/>
      <c r="AS246" s="23"/>
      <c r="AW246" s="23"/>
      <c r="BA246" s="23"/>
    </row>
    <row r="247" spans="1:55" ht="12.75" customHeight="1" thickBot="1">
      <c r="A247" s="125"/>
      <c r="B247" s="123" t="s">
        <v>142</v>
      </c>
      <c r="C247" s="123"/>
      <c r="E247" s="24">
        <v>3.6257891042820657E-2</v>
      </c>
      <c r="F247" s="150">
        <v>2449042.41</v>
      </c>
      <c r="I247" s="24">
        <v>3.2436670940839712E-2</v>
      </c>
      <c r="J247" s="55">
        <v>2504844.5500000003</v>
      </c>
      <c r="M247" s="24">
        <v>3.2051981861925122E-2</v>
      </c>
      <c r="N247" s="55">
        <v>3033469.33</v>
      </c>
      <c r="Q247" s="24">
        <v>2.8585039664537622E-2</v>
      </c>
      <c r="R247" s="55">
        <v>3803614.0799999996</v>
      </c>
      <c r="U247" s="24">
        <v>3.0675151569522469E-2</v>
      </c>
      <c r="V247" s="55">
        <v>4624720.84</v>
      </c>
      <c r="Y247" s="24">
        <v>2.8479348824843816E-2</v>
      </c>
      <c r="Z247" s="55">
        <v>4744738.2299999995</v>
      </c>
      <c r="AC247" s="24">
        <v>2.6396881624074088E-2</v>
      </c>
      <c r="AD247" s="55">
        <v>4970338.16</v>
      </c>
      <c r="AG247" s="24">
        <v>2.4904273668538528E-2</v>
      </c>
      <c r="AH247" s="55">
        <v>6025087.1899999995</v>
      </c>
      <c r="AK247" s="24">
        <v>2.5265695606383459E-2</v>
      </c>
      <c r="AL247" s="55">
        <v>6724484.2000000002</v>
      </c>
      <c r="AO247" s="24">
        <v>2.4077459412032761E-2</v>
      </c>
      <c r="AP247" s="55">
        <v>6879088.9999999991</v>
      </c>
      <c r="AS247" s="24">
        <v>2.3107388731364902E-2</v>
      </c>
      <c r="AT247" s="55">
        <v>7136559.4300000006</v>
      </c>
      <c r="AW247" s="24">
        <v>2.181961497543955E-2</v>
      </c>
      <c r="AX247" s="55">
        <v>8111722.1199999992</v>
      </c>
      <c r="BA247" s="24">
        <v>2.2380875639505995E-2</v>
      </c>
      <c r="BB247" s="55">
        <v>8957336.6199999992</v>
      </c>
    </row>
    <row r="248" spans="1:55" ht="12.75" customHeight="1">
      <c r="A248" s="125"/>
      <c r="F248" s="137"/>
    </row>
    <row r="249" spans="1:55">
      <c r="A249" s="125"/>
      <c r="F249" s="137"/>
    </row>
    <row r="250" spans="1:55">
      <c r="A250" s="125"/>
      <c r="F250" s="137"/>
    </row>
    <row r="251" spans="1:55">
      <c r="A251" s="125"/>
      <c r="F251" s="137"/>
    </row>
  </sheetData>
  <printOptions horizontalCentered="1"/>
  <pageMargins left="0.196850393700787" right="0.196850393700787" top="0.196850393700787" bottom="0.196850393700787" header="0" footer="0"/>
  <pageSetup paperSize="9" scale="54" fitToHeight="0" orientation="portrait" cellComments="atEnd" r:id="rId1"/>
  <headerFooter alignWithMargins="0"/>
  <rowBreaks count="5" manualBreakCount="5">
    <brk id="32" min="1" max="14" man="1"/>
    <brk id="71" min="1" max="14" man="1"/>
    <brk id="110" min="1" max="14" man="1"/>
    <brk id="164" min="1" max="14" man="1"/>
    <brk id="212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15C98F36-9528-46F7-A607-E415E4F45B7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ZHOU NICOLE</cp:lastModifiedBy>
  <cp:lastPrinted>2013-10-09T02:16:10Z</cp:lastPrinted>
  <dcterms:created xsi:type="dcterms:W3CDTF">2002-07-29T05:07:38Z</dcterms:created>
  <dcterms:modified xsi:type="dcterms:W3CDTF">2023-11-16T09:53:18Z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d751dc7a-9bad-4d60-a7a6-181fec39ceb6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SecurityLabel">
    <vt:lpwstr>CNH Industrial: GENERAL BUSINESS  Contains no personal data</vt:lpwstr>
  </property>
  <property fmtid="{D5CDD505-2E9C-101B-9397-08002B2CF9AE}" pid="6" name="CNH-Classification">
    <vt:lpwstr>[GENERAL BUSINESS - Contains no personal data]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8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9" name="bjClsUserRVM">
    <vt:lpwstr>[]</vt:lpwstr>
  </property>
  <property fmtid="{D5CDD505-2E9C-101B-9397-08002B2CF9AE}" pid="10" name="CNH-LabelledBy:">
    <vt:lpwstr>F58964B,13/05/2022 12:48:26 PM,GENERAL BUSINESS</vt:lpwstr>
  </property>
</Properties>
</file>